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610" windowHeight="10740" activeTab="0"/>
  </bookViews>
  <sheets>
    <sheet name="By Agency-website" sheetId="1" r:id="rId1"/>
    <sheet name="By Department-As of July" sheetId="2" state="hidden" r:id="rId2"/>
    <sheet name="Graph" sheetId="3" state="hidden" r:id="rId3"/>
  </sheets>
  <externalReferences>
    <externalReference r:id="rId6"/>
    <externalReference r:id="rId7"/>
  </externalReferences>
  <definedNames>
    <definedName name="_xlnm.Print_Area" localSheetId="0">'By Agency-website'!$A$1:$H$335</definedName>
    <definedName name="_xlnm.Print_Area" localSheetId="1">'By Department-As of July'!$A$1:$R$64</definedName>
    <definedName name="_xlnm.Print_Area" localSheetId="2">'Graph'!$A$10:$L$49</definedName>
    <definedName name="_xlnm.Print_Titles" localSheetId="0">'By Agency-website'!$1:$8</definedName>
    <definedName name="Z_32FD75DB_C2F2_4294_8471_7CD68BDD134B_.wvu.Rows" localSheetId="0" hidden="1">'By Agency-website'!#REF!,'By Agency-website'!#REF!,'By Agency-website'!#REF!,'By Agency-website'!#REF!,'By Agency-website'!#REF!,'By Agency-website'!#REF!,'By Agency-website'!#REF!,'By Agency-website'!#REF!,'By Agency-website'!#REF!,'By Agency-website'!#REF!,'By Agency-website'!#REF!,'By Agency-website'!#REF!,'By Agency-website'!#REF!,'By Agency-website'!#REF!,'By Agency-website'!#REF!</definedName>
    <definedName name="Z_92A72121_270A_4D07_961C_15515D7CE906_.wvu.Cols" localSheetId="0" hidden="1">'By Agency-website'!#REF!,'By Agency-website'!#REF!,'By Agency-website'!#REF!,'By Agency-website'!#REF!,'By Agency-website'!#REF!</definedName>
    <definedName name="Z_92A72121_270A_4D07_961C_15515D7CE906_.wvu.PrintArea" localSheetId="0" hidden="1">'By Agency-website'!#REF!</definedName>
    <definedName name="Z_92A72121_270A_4D07_961C_15515D7CE906_.wvu.PrintTitles" localSheetId="0" hidden="1">'By Agency-website'!#REF!</definedName>
    <definedName name="Z_92A72121_270A_4D07_961C_15515D7CE906_.wvu.Rows" localSheetId="0" hidden="1">'By Agency-website'!#REF!,'By Agency-website'!#REF!,'By Agency-website'!#REF!,'By Agency-website'!#REF!,'By Agency-website'!#REF!,'By Agency-website'!#REF!,'By Agency-website'!#REF!,'By Agency-website'!#REF!,'By Agency-website'!#REF!,'By Agency-website'!#REF!,'By Agency-website'!#REF!,'By Agency-website'!#REF!,'By Agency-website'!#REF!,'By Agency-website'!#REF!,'By Agency-website'!#REF!,'By Agency-website'!#REF!,'By Agency-website'!#REF!,'By Agency-website'!#REF!</definedName>
    <definedName name="Z_A36966C3_2B91_49EA_8368_0F103F951C33_.wvu.Cols" localSheetId="0" hidden="1">'By Agency-website'!#REF!,'By Agency-website'!#REF!,'By Agency-website'!#REF!,'By Agency-website'!#REF!</definedName>
    <definedName name="Z_A36966C3_2B91_49EA_8368_0F103F951C33_.wvu.PrintArea" localSheetId="0" hidden="1">'By Agency-website'!#REF!</definedName>
    <definedName name="Z_A36966C3_2B91_49EA_8368_0F103F951C33_.wvu.PrintTitles" localSheetId="0" hidden="1">'By Agency-website'!#REF!</definedName>
    <definedName name="Z_A36966C3_2B91_49EA_8368_0F103F951C33_.wvu.Rows" localSheetId="0" hidden="1">'By Agency-website'!#REF!,'By Agency-website'!#REF!,'By Agency-website'!#REF!,'By Agency-website'!#REF!,'By Agency-website'!#REF!,'By Agency-website'!#REF!,'By Agency-website'!#REF!,'By Agency-website'!#REF!,'By Agency-website'!#REF!,'By Agency-website'!#REF!,'By Agency-website'!#REF!,'By Agency-website'!#REF!,'By Agency-website'!#REF!,'By Agency-website'!#REF!,'By Agency-website'!#REF!,'By Agency-website'!#REF!,'By Agency-website'!#REF!</definedName>
  </definedNames>
  <calcPr fullCalcOnLoad="1"/>
</workbook>
</file>

<file path=xl/sharedStrings.xml><?xml version="1.0" encoding="utf-8"?>
<sst xmlns="http://schemas.openxmlformats.org/spreadsheetml/2006/main" count="393" uniqueCount="365">
  <si>
    <t>PARTICULARS</t>
  </si>
  <si>
    <t>DEPARTMENTS</t>
  </si>
  <si>
    <t>CONGRESS</t>
  </si>
  <si>
    <t xml:space="preserve">   Senate </t>
  </si>
  <si>
    <t xml:space="preserve">   SET</t>
  </si>
  <si>
    <t xml:space="preserve">   CA  </t>
  </si>
  <si>
    <t xml:space="preserve">   HOR</t>
  </si>
  <si>
    <t xml:space="preserve">   HET</t>
  </si>
  <si>
    <t>OP</t>
  </si>
  <si>
    <t xml:space="preserve">    The Pres. Off    </t>
  </si>
  <si>
    <t>OVP</t>
  </si>
  <si>
    <t xml:space="preserve">   OVP</t>
  </si>
  <si>
    <t>DAR</t>
  </si>
  <si>
    <t xml:space="preserve">   OSEC</t>
  </si>
  <si>
    <t>DA</t>
  </si>
  <si>
    <t xml:space="preserve">   ACPC</t>
  </si>
  <si>
    <t xml:space="preserve">   BFAR</t>
  </si>
  <si>
    <t xml:space="preserve">   CODA</t>
  </si>
  <si>
    <t xml:space="preserve">   FPA</t>
  </si>
  <si>
    <t xml:space="preserve">   FIDA</t>
  </si>
  <si>
    <t xml:space="preserve">   LDC</t>
  </si>
  <si>
    <t xml:space="preserve">   NAFC</t>
  </si>
  <si>
    <t xml:space="preserve">   NMIS</t>
  </si>
  <si>
    <t xml:space="preserve">   PCC</t>
  </si>
  <si>
    <t xml:space="preserve">   PCPHDM (BUPHIRE)</t>
  </si>
  <si>
    <t xml:space="preserve">DBM </t>
  </si>
  <si>
    <t xml:space="preserve">   OSEC </t>
  </si>
  <si>
    <t xml:space="preserve">   GPPB-TSO</t>
  </si>
  <si>
    <t>DepEd</t>
  </si>
  <si>
    <t xml:space="preserve">  OSEC</t>
  </si>
  <si>
    <t xml:space="preserve">  NBDB</t>
  </si>
  <si>
    <t xml:space="preserve">  NCCT </t>
  </si>
  <si>
    <t xml:space="preserve">  NM</t>
  </si>
  <si>
    <t xml:space="preserve">  ECCDC</t>
  </si>
  <si>
    <t xml:space="preserve">  PHSA</t>
  </si>
  <si>
    <t xml:space="preserve">SUCS  </t>
  </si>
  <si>
    <t>DOE</t>
  </si>
  <si>
    <t>DENR</t>
  </si>
  <si>
    <t xml:space="preserve">   EMB</t>
  </si>
  <si>
    <t xml:space="preserve">   MGB</t>
  </si>
  <si>
    <t xml:space="preserve">   NAMRIA</t>
  </si>
  <si>
    <t xml:space="preserve">   NWRB</t>
  </si>
  <si>
    <t xml:space="preserve">   PCSDS</t>
  </si>
  <si>
    <t>DOF</t>
  </si>
  <si>
    <t xml:space="preserve">   OSEC  </t>
  </si>
  <si>
    <t xml:space="preserve">   BOC  </t>
  </si>
  <si>
    <t xml:space="preserve">   BIR   </t>
  </si>
  <si>
    <t xml:space="preserve">   BLGF</t>
  </si>
  <si>
    <t xml:space="preserve">   BTR  </t>
  </si>
  <si>
    <t xml:space="preserve">   CBAA </t>
  </si>
  <si>
    <t xml:space="preserve">   CDA</t>
  </si>
  <si>
    <t xml:space="preserve">   IC</t>
  </si>
  <si>
    <t xml:space="preserve">   NTRC</t>
  </si>
  <si>
    <t xml:space="preserve">   PMO  </t>
  </si>
  <si>
    <t xml:space="preserve">   SEC</t>
  </si>
  <si>
    <t>DFA</t>
  </si>
  <si>
    <t xml:space="preserve">   FSI</t>
  </si>
  <si>
    <t xml:space="preserve">   TCCP </t>
  </si>
  <si>
    <t xml:space="preserve">   UNESCO</t>
  </si>
  <si>
    <t>DOH</t>
  </si>
  <si>
    <t xml:space="preserve">  OSEC  </t>
  </si>
  <si>
    <t xml:space="preserve">  POPCOM</t>
  </si>
  <si>
    <t xml:space="preserve">  NNC</t>
  </si>
  <si>
    <t>DILG</t>
  </si>
  <si>
    <t xml:space="preserve">   BFP</t>
  </si>
  <si>
    <t xml:space="preserve">   BJMP</t>
  </si>
  <si>
    <t xml:space="preserve">   LGA</t>
  </si>
  <si>
    <t xml:space="preserve">   NAPOLCOM</t>
  </si>
  <si>
    <t xml:space="preserve">   PNP</t>
  </si>
  <si>
    <t xml:space="preserve">   PPSC</t>
  </si>
  <si>
    <t>DOJ</t>
  </si>
  <si>
    <t xml:space="preserve">   BC</t>
  </si>
  <si>
    <t xml:space="preserve">   BI</t>
  </si>
  <si>
    <t xml:space="preserve">   LRA</t>
  </si>
  <si>
    <t xml:space="preserve">   NBI</t>
  </si>
  <si>
    <t xml:space="preserve">   OGCC</t>
  </si>
  <si>
    <t xml:space="preserve">   OSG</t>
  </si>
  <si>
    <t xml:space="preserve">   PPA</t>
  </si>
  <si>
    <t xml:space="preserve">   PCGG</t>
  </si>
  <si>
    <t xml:space="preserve">   PAO</t>
  </si>
  <si>
    <t>DOLE</t>
  </si>
  <si>
    <t xml:space="preserve">   ILS</t>
  </si>
  <si>
    <t xml:space="preserve">   NCMB</t>
  </si>
  <si>
    <t xml:space="preserve">   NLRC</t>
  </si>
  <si>
    <t xml:space="preserve">   NMP</t>
  </si>
  <si>
    <t xml:space="preserve">   NWPC</t>
  </si>
  <si>
    <t xml:space="preserve">   POEA</t>
  </si>
  <si>
    <t xml:space="preserve">   PRC</t>
  </si>
  <si>
    <t xml:space="preserve">   TESDA</t>
  </si>
  <si>
    <t>DND</t>
  </si>
  <si>
    <t xml:space="preserve">   DND-Level Central Adm. &amp;  Support</t>
  </si>
  <si>
    <t xml:space="preserve">   GA</t>
  </si>
  <si>
    <t xml:space="preserve">   NDCP</t>
  </si>
  <si>
    <t xml:space="preserve">   OCD</t>
  </si>
  <si>
    <t xml:space="preserve">   PVAO</t>
  </si>
  <si>
    <t xml:space="preserve">       PVAO</t>
  </si>
  <si>
    <t xml:space="preserve">       VMMC</t>
  </si>
  <si>
    <t xml:space="preserve">   AFP</t>
  </si>
  <si>
    <t xml:space="preserve">       PA</t>
  </si>
  <si>
    <t xml:space="preserve">       PAF</t>
  </si>
  <si>
    <t xml:space="preserve">       PN</t>
  </si>
  <si>
    <t xml:space="preserve">            GHQ</t>
  </si>
  <si>
    <t>DPWH</t>
  </si>
  <si>
    <t xml:space="preserve">     OSEC</t>
  </si>
  <si>
    <t>DOST</t>
  </si>
  <si>
    <t xml:space="preserve">    OSEC</t>
  </si>
  <si>
    <t xml:space="preserve">    ASTI</t>
  </si>
  <si>
    <t xml:space="preserve">    FNRI</t>
  </si>
  <si>
    <t xml:space="preserve">    FPRDI</t>
  </si>
  <si>
    <t xml:space="preserve">    ITDI</t>
  </si>
  <si>
    <t xml:space="preserve">    ICTO</t>
  </si>
  <si>
    <t xml:space="preserve">    MIRDC</t>
  </si>
  <si>
    <t xml:space="preserve">    NAST</t>
  </si>
  <si>
    <t xml:space="preserve">    NRCP</t>
  </si>
  <si>
    <t xml:space="preserve">    PAGASA</t>
  </si>
  <si>
    <t xml:space="preserve">    PCAANRRD (PCAMRD + PCAFNRRD)</t>
  </si>
  <si>
    <t xml:space="preserve">    PCHRD</t>
  </si>
  <si>
    <t xml:space="preserve">    PCIEETRD (PCIERD + PCASTRD)</t>
  </si>
  <si>
    <t xml:space="preserve">    PIVS</t>
  </si>
  <si>
    <t xml:space="preserve">    PNRI</t>
  </si>
  <si>
    <t xml:space="preserve">    PSHS</t>
  </si>
  <si>
    <t xml:space="preserve">    PTRI</t>
  </si>
  <si>
    <t xml:space="preserve">    SEI</t>
  </si>
  <si>
    <t xml:space="preserve">    STII</t>
  </si>
  <si>
    <t xml:space="preserve">    TAPI</t>
  </si>
  <si>
    <t>DSWD</t>
  </si>
  <si>
    <t xml:space="preserve">   CWC</t>
  </si>
  <si>
    <t xml:space="preserve">   ICAB</t>
  </si>
  <si>
    <t xml:space="preserve">   NCDA</t>
  </si>
  <si>
    <t xml:space="preserve">   NYC</t>
  </si>
  <si>
    <t>DOT</t>
  </si>
  <si>
    <t xml:space="preserve">    IA</t>
  </si>
  <si>
    <t xml:space="preserve">    NPDC</t>
  </si>
  <si>
    <t xml:space="preserve"> </t>
  </si>
  <si>
    <t>DTI</t>
  </si>
  <si>
    <t xml:space="preserve">    BOI</t>
  </si>
  <si>
    <t xml:space="preserve">    CIAP</t>
  </si>
  <si>
    <t xml:space="preserve">    CMDF</t>
  </si>
  <si>
    <t xml:space="preserve">    PTTC</t>
  </si>
  <si>
    <t xml:space="preserve">    PDDCP</t>
  </si>
  <si>
    <t>DOTC</t>
  </si>
  <si>
    <t xml:space="preserve">    CAB</t>
  </si>
  <si>
    <t xml:space="preserve">    MARINA</t>
  </si>
  <si>
    <t xml:space="preserve">    OTC</t>
  </si>
  <si>
    <t xml:space="preserve">    OTS</t>
  </si>
  <si>
    <t xml:space="preserve">    PCG</t>
  </si>
  <si>
    <t xml:space="preserve">    TRB</t>
  </si>
  <si>
    <t>NEDA</t>
  </si>
  <si>
    <t xml:space="preserve">    ODG</t>
  </si>
  <si>
    <t xml:space="preserve">    NSCB</t>
  </si>
  <si>
    <t xml:space="preserve">    NSO</t>
  </si>
  <si>
    <t xml:space="preserve">    PNVSCA</t>
  </si>
  <si>
    <t xml:space="preserve">    PPPCP</t>
  </si>
  <si>
    <t xml:space="preserve">    SRTC</t>
  </si>
  <si>
    <t xml:space="preserve">    TARIFF</t>
  </si>
  <si>
    <t>PCOO</t>
  </si>
  <si>
    <t xml:space="preserve">    PCOO-Proper</t>
  </si>
  <si>
    <t xml:space="preserve">    BBS</t>
  </si>
  <si>
    <t xml:space="preserve">    BCS</t>
  </si>
  <si>
    <t xml:space="preserve">    NPO</t>
  </si>
  <si>
    <t xml:space="preserve">    NIB</t>
  </si>
  <si>
    <t xml:space="preserve">    PIA</t>
  </si>
  <si>
    <t xml:space="preserve">    PBS-RTVM</t>
  </si>
  <si>
    <t>OEOs</t>
  </si>
  <si>
    <t xml:space="preserve">    AMLC</t>
  </si>
  <si>
    <t xml:space="preserve">    CCC</t>
  </si>
  <si>
    <t xml:space="preserve">    CFO</t>
  </si>
  <si>
    <t xml:space="preserve">    CHED  </t>
  </si>
  <si>
    <t xml:space="preserve">    CFL</t>
  </si>
  <si>
    <t xml:space="preserve">    DDB</t>
  </si>
  <si>
    <t xml:space="preserve">    ERC</t>
  </si>
  <si>
    <t xml:space="preserve">    FDCP</t>
  </si>
  <si>
    <t xml:space="preserve">    GAB</t>
  </si>
  <si>
    <t xml:space="preserve">    GCGOCC</t>
  </si>
  <si>
    <t xml:space="preserve">    HLURB</t>
  </si>
  <si>
    <t xml:space="preserve">    HUDCC</t>
  </si>
  <si>
    <t xml:space="preserve">    MDA</t>
  </si>
  <si>
    <t xml:space="preserve">    MTRCB</t>
  </si>
  <si>
    <t xml:space="preserve">    NAPC</t>
  </si>
  <si>
    <t xml:space="preserve">    NCCA</t>
  </si>
  <si>
    <t xml:space="preserve">      NCCA</t>
  </si>
  <si>
    <t xml:space="preserve">      NHCP (NHI)</t>
  </si>
  <si>
    <t xml:space="preserve">     NLP</t>
  </si>
  <si>
    <t xml:space="preserve">     NAP (RMAO) </t>
  </si>
  <si>
    <t xml:space="preserve">   NCIP</t>
  </si>
  <si>
    <t xml:space="preserve">   NCMF (OMA)</t>
  </si>
  <si>
    <t xml:space="preserve">   NICA</t>
  </si>
  <si>
    <t xml:space="preserve">   NSC  </t>
  </si>
  <si>
    <t xml:space="preserve">   NTC</t>
  </si>
  <si>
    <t xml:space="preserve">   OPAPP</t>
  </si>
  <si>
    <t xml:space="preserve">   OMB (VRB)</t>
  </si>
  <si>
    <t xml:space="preserve">   PRRC</t>
  </si>
  <si>
    <t xml:space="preserve">   PCW (NCRFW)</t>
  </si>
  <si>
    <t xml:space="preserve">   PDEA</t>
  </si>
  <si>
    <t xml:space="preserve">   PHILRACOM</t>
  </si>
  <si>
    <t xml:space="preserve">   PSC  </t>
  </si>
  <si>
    <t xml:space="preserve">   PCUP</t>
  </si>
  <si>
    <t xml:space="preserve">   PCDSPO</t>
  </si>
  <si>
    <t xml:space="preserve">   PLLO</t>
  </si>
  <si>
    <t xml:space="preserve">   PMS</t>
  </si>
  <si>
    <t>AR</t>
  </si>
  <si>
    <t xml:space="preserve">    ARMM</t>
  </si>
  <si>
    <t>JLEC</t>
  </si>
  <si>
    <t xml:space="preserve">     LEDAC</t>
  </si>
  <si>
    <t>JUDICIARY</t>
  </si>
  <si>
    <t xml:space="preserve">     SCPLC </t>
  </si>
  <si>
    <t xml:space="preserve">     PET   </t>
  </si>
  <si>
    <t xml:space="preserve">     SB</t>
  </si>
  <si>
    <t xml:space="preserve">     CA</t>
  </si>
  <si>
    <t xml:space="preserve">     CTA</t>
  </si>
  <si>
    <t>CSC</t>
  </si>
  <si>
    <t xml:space="preserve">     CSC</t>
  </si>
  <si>
    <t xml:space="preserve">     CESB</t>
  </si>
  <si>
    <t>COA</t>
  </si>
  <si>
    <t xml:space="preserve">    COA   </t>
  </si>
  <si>
    <t>COMELEC</t>
  </si>
  <si>
    <t xml:space="preserve">    COMELEC  </t>
  </si>
  <si>
    <t>OMBUDSMAN</t>
  </si>
  <si>
    <t xml:space="preserve">    OMB</t>
  </si>
  <si>
    <t>CHR</t>
  </si>
  <si>
    <t xml:space="preserve">    CHR</t>
  </si>
  <si>
    <t>Sub-Total, Departments</t>
  </si>
  <si>
    <t xml:space="preserve">BSGC   </t>
  </si>
  <si>
    <t>ALGU</t>
  </si>
  <si>
    <t xml:space="preserve">    Spec. Shares </t>
  </si>
  <si>
    <t xml:space="preserve">    BODBF</t>
  </si>
  <si>
    <t xml:space="preserve">    LGSF (FSLGU)</t>
  </si>
  <si>
    <t>Shares of LGUs in the Proceeds of Fire Code Fees</t>
  </si>
  <si>
    <t xml:space="preserve">    ARF</t>
  </si>
  <si>
    <t>National Disaster Risk Reduction Management Fund (CALF)</t>
  </si>
  <si>
    <t>CF</t>
  </si>
  <si>
    <t>DepEd-School Building Program</t>
  </si>
  <si>
    <t>ICF</t>
  </si>
  <si>
    <t>MPBF</t>
  </si>
  <si>
    <t>Feasibility Studies Fund</t>
  </si>
  <si>
    <t xml:space="preserve">Rehabilitation and Reconstruction Fund </t>
  </si>
  <si>
    <t>PGF*</t>
  </si>
  <si>
    <t>PDAF</t>
  </si>
  <si>
    <t>E-Government Fund (inclusive of DigEFund)</t>
  </si>
  <si>
    <t>Interest Payments</t>
  </si>
  <si>
    <t>IRA</t>
  </si>
  <si>
    <t>Net Lending</t>
  </si>
  <si>
    <t>RLIP</t>
  </si>
  <si>
    <t>Tax Refund</t>
  </si>
  <si>
    <t>Special Account</t>
  </si>
  <si>
    <t>Grant Proceeds</t>
  </si>
  <si>
    <t>Pension</t>
  </si>
  <si>
    <t>Tax Expenditures Fund</t>
  </si>
  <si>
    <t>Sub-Total, Automatic Appropriation</t>
  </si>
  <si>
    <r>
      <t xml:space="preserve">NCA RELEASES </t>
    </r>
    <r>
      <rPr>
        <b/>
        <vertAlign val="superscript"/>
        <sz val="8.5"/>
        <rFont val="Arial"/>
        <family val="2"/>
      </rPr>
      <t>/1</t>
    </r>
  </si>
  <si>
    <t>(in thousand pesos)</t>
  </si>
  <si>
    <t>DEPARTMENT</t>
  </si>
  <si>
    <t xml:space="preserve">UNUSED NCAs </t>
  </si>
  <si>
    <t>Q1</t>
  </si>
  <si>
    <t>TOTAL</t>
  </si>
  <si>
    <t>Congress of the Philippines</t>
  </si>
  <si>
    <t>Office of the President</t>
  </si>
  <si>
    <t>Office of the Vice-President</t>
  </si>
  <si>
    <t>Department of Agrarian Reform</t>
  </si>
  <si>
    <t>Department of Agriculture</t>
  </si>
  <si>
    <t>Department of Education</t>
  </si>
  <si>
    <t>State Universities and Colleges</t>
  </si>
  <si>
    <t>Department of Energy</t>
  </si>
  <si>
    <t>Department of Environment and Natural Resources</t>
  </si>
  <si>
    <t>Department of Finance</t>
  </si>
  <si>
    <t>Department of Foreign Affairs</t>
  </si>
  <si>
    <t>Department of Health</t>
  </si>
  <si>
    <t>Department of Interior and Local Government</t>
  </si>
  <si>
    <t>Department of Justice</t>
  </si>
  <si>
    <t>Department of Labor and Employment</t>
  </si>
  <si>
    <t>Department of National Defense</t>
  </si>
  <si>
    <t>Department of Public Works and Highways</t>
  </si>
  <si>
    <t>Department of Science and Technology</t>
  </si>
  <si>
    <t>Dept. of Social Welfare and Development</t>
  </si>
  <si>
    <t>Department of Tourism</t>
  </si>
  <si>
    <t>Department of Trade and Industry</t>
  </si>
  <si>
    <t>Dept. of Transportation and Communications</t>
  </si>
  <si>
    <t>National Economic and Development Authority</t>
  </si>
  <si>
    <t>Presidential Communications Operations Office</t>
  </si>
  <si>
    <t>Other Executive Offices</t>
  </si>
  <si>
    <t>Joint Legislative-Executive Councils</t>
  </si>
  <si>
    <t>The Judiciary</t>
  </si>
  <si>
    <t>Civil Service Commission</t>
  </si>
  <si>
    <t>Commission on Audit</t>
  </si>
  <si>
    <t>Commission on Elections</t>
  </si>
  <si>
    <t>Office of the Ombudsman</t>
  </si>
  <si>
    <t>Commission on Human Rights</t>
  </si>
  <si>
    <t>Autonomous Region in Muslim Mindanao</t>
  </si>
  <si>
    <t>OTHERS</t>
  </si>
  <si>
    <t xml:space="preserve">Budgetary Support to Government </t>
  </si>
  <si>
    <t>o.w.     Metropolitan Manila Development</t>
  </si>
  <si>
    <t>/1</t>
  </si>
  <si>
    <t>/2</t>
  </si>
  <si>
    <t>NCAs credited by MDS-Government Servicing Banks inclusive of Lapsed NCA, but net of NCAs for Trust and Working Fund</t>
  </si>
  <si>
    <t>/3</t>
  </si>
  <si>
    <t>Refers to checks issued/ADA chargeable against NCAs credited</t>
  </si>
  <si>
    <t>/4</t>
  </si>
  <si>
    <t>Percent of NCAs utilized over NCA releases</t>
  </si>
  <si>
    <t>/5</t>
  </si>
  <si>
    <t>DBM: inclusive of grants from AECID and GSIS Premium deficiency of DepEd</t>
  </si>
  <si>
    <t>/6</t>
  </si>
  <si>
    <t>/7</t>
  </si>
  <si>
    <t>BSGC: Total budget support covered by NCA releases (i.e. subsidy and equity). Details to be coordinated with Bureau of Treasury</t>
  </si>
  <si>
    <t>All Departments</t>
  </si>
  <si>
    <t>in millions</t>
  </si>
  <si>
    <t>CUMULATIVE</t>
  </si>
  <si>
    <t>JAN</t>
  </si>
  <si>
    <t>FEB</t>
  </si>
  <si>
    <t>MAR</t>
  </si>
  <si>
    <t>APR</t>
  </si>
  <si>
    <t>Monthly NCA Credited</t>
  </si>
  <si>
    <t>Monthly NCA Utilized</t>
  </si>
  <si>
    <t>MAY</t>
  </si>
  <si>
    <t>Q2</t>
  </si>
  <si>
    <t>JUNE</t>
  </si>
  <si>
    <t xml:space="preserve">     TOTAL (Departments &amp; SPFs)</t>
  </si>
  <si>
    <t>AUTOMATIC</t>
  </si>
  <si>
    <t>APPROPRIATION</t>
  </si>
  <si>
    <t>Based on Report of MDS-Government Servicing Banks</t>
  </si>
  <si>
    <t>In Thousand Pesos</t>
  </si>
  <si>
    <t>RATIO OF NCA UTILIZED to NCA RELEASED (%)</t>
  </si>
  <si>
    <t>Sub-total</t>
  </si>
  <si>
    <t>Special Purpose Funds (SPFs)</t>
  </si>
  <si>
    <t xml:space="preserve">    IRA</t>
  </si>
  <si>
    <t>Sub-Total, SPFs</t>
  </si>
  <si>
    <t>TOTAL (Departments &amp; SPFs)</t>
  </si>
  <si>
    <t>/1 NCA Releases refer to NCAs credited by the Modified Disbursement Scheme (MDS)-Government Servicing Banks (GSBs) to the agencies' MDS sub accounts, inclusive of lapsed NCAs.</t>
  </si>
  <si>
    <t>/2 NCA Utilization refers to agency issuance of checks or Advice to Debit Account (ADA) against the NCAs issued.</t>
  </si>
  <si>
    <t>/3 Cash Disbursement refers to negotiated checks (checks presented for encashment at the banks) and to the ADA credited by the banks to the bank accounts of the agency's creditors/payees</t>
  </si>
  <si>
    <t>/4 Outstanding Checks refer to those checks issued by the agency but not yet encashed at the banks by the creditor/payee.</t>
  </si>
  <si>
    <t>/5 Book Balance refers to the NCAs which remain unutilized or the NCA balances for which no checks/ADA has been charged.</t>
  </si>
  <si>
    <t>/6 Bank Balance refers to the difference between the NCAs credited by the banks to the agency's MDS sub-accounts and the cash disbursement.</t>
  </si>
  <si>
    <t>/7 Amounts presented for Departments/Agencies include transfers from SPFs.</t>
  </si>
  <si>
    <r>
      <t>NCAs UTILIZED</t>
    </r>
    <r>
      <rPr>
        <sz val="10"/>
        <rFont val="Arial"/>
        <family val="2"/>
      </rPr>
      <t xml:space="preserve"> </t>
    </r>
    <r>
      <rPr>
        <vertAlign val="superscript"/>
        <sz val="10"/>
        <rFont val="Arial"/>
        <family val="2"/>
      </rPr>
      <t>/2</t>
    </r>
  </si>
  <si>
    <r>
      <t xml:space="preserve">BOOK BALANCE </t>
    </r>
    <r>
      <rPr>
        <b/>
        <vertAlign val="superscript"/>
        <sz val="8"/>
        <rFont val="Arial"/>
        <family val="2"/>
      </rPr>
      <t>/5</t>
    </r>
  </si>
  <si>
    <r>
      <t xml:space="preserve">BANK BALANCE </t>
    </r>
    <r>
      <rPr>
        <b/>
        <vertAlign val="superscript"/>
        <sz val="8"/>
        <rFont val="Arial"/>
        <family val="2"/>
      </rPr>
      <t>/6</t>
    </r>
  </si>
  <si>
    <r>
      <t xml:space="preserve">CASH DISBURSEMENT </t>
    </r>
    <r>
      <rPr>
        <b/>
        <vertAlign val="superscript"/>
        <sz val="8"/>
        <rFont val="Arial"/>
        <family val="2"/>
      </rPr>
      <t>/3</t>
    </r>
  </si>
  <si>
    <r>
      <t xml:space="preserve">OUTSTANDING CHECKS </t>
    </r>
    <r>
      <rPr>
        <b/>
        <vertAlign val="superscript"/>
        <sz val="8"/>
        <rFont val="Arial"/>
        <family val="2"/>
      </rPr>
      <t>/4</t>
    </r>
  </si>
  <si>
    <r>
      <t>DEPARTMENTS</t>
    </r>
    <r>
      <rPr>
        <b/>
        <sz val="9"/>
        <rFont val="Arial"/>
        <family val="2"/>
      </rPr>
      <t xml:space="preserve"> </t>
    </r>
    <r>
      <rPr>
        <vertAlign val="superscript"/>
        <sz val="9"/>
        <rFont val="Arial"/>
        <family val="2"/>
      </rPr>
      <t>/7</t>
    </r>
  </si>
  <si>
    <t>NCAs CREDITED VS NCA UTILIZATION, JANUARY-JULY 2014</t>
  </si>
  <si>
    <t>JULY</t>
  </si>
  <si>
    <t>AS OF JULY</t>
  </si>
  <si>
    <t>NCA Utilized / NCAs Credited - Flow</t>
  </si>
  <si>
    <t>NCA UtiIized / NCAs Credited - Cumulative</t>
  </si>
  <si>
    <t>AS OF JULY 31, 2014</t>
  </si>
  <si>
    <t>July</t>
  </si>
  <si>
    <t>As of end        July</t>
  </si>
  <si>
    <t>As of end       July</t>
  </si>
  <si>
    <t>As of end     July</t>
  </si>
  <si>
    <t>As of end July</t>
  </si>
  <si>
    <t xml:space="preserve">            Authority (Fund 101)</t>
  </si>
  <si>
    <t xml:space="preserve">Notice of Cash Allocation (NCA) refers to cash authority issued by the DBM to central, regional and provincial offices and operating units through the authorized government servicing banks of the MDS, to cover the cash requirements of the agencies. </t>
  </si>
  <si>
    <t>ALGU: inclusive of IRA, special shares for LGUs, MMDA and other transfers to LGUs</t>
  </si>
  <si>
    <t>/8</t>
  </si>
  <si>
    <t>Source: Report of MDS-Government Servicing Banks as of July 2014</t>
  </si>
  <si>
    <r>
      <t xml:space="preserve">REPORT ON UTILIZATION OF NOTICES OF CASH ALLOCATIONS (NCAs) </t>
    </r>
    <r>
      <rPr>
        <vertAlign val="superscript"/>
        <sz val="10"/>
        <rFont val="Arial"/>
        <family val="2"/>
      </rPr>
      <t>/1</t>
    </r>
    <r>
      <rPr>
        <sz val="10"/>
        <rFont val="Arial"/>
        <family val="0"/>
      </rPr>
      <t xml:space="preserve"> FOR NATIONAL GOVERNMENT AGENCIES AND BUDGETARY SUPPORT TO GOCCs AND LGUs </t>
    </r>
    <r>
      <rPr>
        <vertAlign val="superscript"/>
        <sz val="10"/>
        <rFont val="Arial"/>
        <family val="2"/>
      </rPr>
      <t>/8</t>
    </r>
  </si>
  <si>
    <r>
      <t>NCA RELEASES</t>
    </r>
    <r>
      <rPr>
        <vertAlign val="superscript"/>
        <sz val="10"/>
        <rFont val="Arial"/>
        <family val="0"/>
      </rPr>
      <t>/2</t>
    </r>
  </si>
  <si>
    <r>
      <t>NCAs UTILIZED</t>
    </r>
    <r>
      <rPr>
        <vertAlign val="superscript"/>
        <sz val="10"/>
        <rFont val="Arial"/>
        <family val="0"/>
      </rPr>
      <t>/3</t>
    </r>
  </si>
  <si>
    <r>
      <t>UTILIZATION RATIO (%)</t>
    </r>
    <r>
      <rPr>
        <vertAlign val="superscript"/>
        <sz val="10"/>
        <rFont val="Arial"/>
        <family val="0"/>
      </rPr>
      <t>/4</t>
    </r>
  </si>
  <si>
    <r>
      <t>Department of Budget and Management</t>
    </r>
    <r>
      <rPr>
        <vertAlign val="superscript"/>
        <sz val="10"/>
        <rFont val="Arial"/>
        <family val="0"/>
      </rPr>
      <t xml:space="preserve">/5 </t>
    </r>
  </si>
  <si>
    <r>
      <t xml:space="preserve">     Owned and Controlled Corporations</t>
    </r>
    <r>
      <rPr>
        <vertAlign val="superscript"/>
        <sz val="10"/>
        <rFont val="Arial"/>
        <family val="0"/>
      </rPr>
      <t>/7</t>
    </r>
  </si>
  <si>
    <r>
      <t>Allotment to Local Government Units</t>
    </r>
    <r>
      <rPr>
        <vertAlign val="superscript"/>
        <sz val="10"/>
        <rFont val="Arial"/>
        <family val="0"/>
      </rPr>
      <t>/6</t>
    </r>
  </si>
  <si>
    <t>STATUS OF NCA UTILIZATION (Net Trust and Working Fund), as of July 31, 2014</t>
  </si>
  <si>
    <t xml:space="preserve">  Joint Level Central Adm. &amp; Support</t>
  </si>
  <si>
    <t xml:space="preserve">    o.w. MMDA (Fund 101)</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</si>
</sst>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Php&quot;#,##0_);\(&quot;Php&quot;#,##0\)"/>
    <numFmt numFmtId="165" formatCode="&quot;Php&quot;#,##0_);[Red]\(&quot;Php&quot;#,##0\)"/>
    <numFmt numFmtId="166" formatCode="&quot;Php&quot;#,##0.00_);\(&quot;Php&quot;#,##0.00\)"/>
    <numFmt numFmtId="167" formatCode="&quot;Php&quot;#,##0.00_);[Red]\(&quot;Php&quot;#,##0.00\)"/>
    <numFmt numFmtId="168" formatCode="_(&quot;Php&quot;* #,##0_);_(&quot;Php&quot;* \(#,##0\);_(&quot;Php&quot;* &quot;-&quot;_);_(@_)"/>
    <numFmt numFmtId="169" formatCode="_(&quot;Php&quot;* #,##0.00_);_(&quot;Php&quot;* \(#,##0.00\);_(&quot;Php&quot;* &quot;-&quot;??_);_(@_)"/>
    <numFmt numFmtId="170" formatCode="_(* #,##0_);_(* \(#,##0\);_(* &quot;-&quot;??_);_(@_)"/>
    <numFmt numFmtId="171" formatCode="_(* #,##0.0_);_(* \(#,##0.0\);_(* &quot;-&quot;??_);_(@_)"/>
    <numFmt numFmtId="172" formatCode="_(* #,##0.000_);_(* \(#,##0.000\);_(* &quot;-&quot;??_);_(@_)"/>
    <numFmt numFmtId="173" formatCode="_(* #,##0.0000_);_(* \(#,##0.0000\);_(* &quot;-&quot;??_);_(@_)"/>
    <numFmt numFmtId="174" formatCode="0.0%"/>
    <numFmt numFmtId="175" formatCode="\(0.00\)%"/>
    <numFmt numFmtId="176" formatCode="#,##0;[Red]#,##0"/>
    <numFmt numFmtId="177" formatCode="\C"/>
    <numFmt numFmtId="178" formatCode="0.000%"/>
    <numFmt numFmtId="179" formatCode="00000"/>
    <numFmt numFmtId="180" formatCode="0.00_);\(0.00\)"/>
    <numFmt numFmtId="181" formatCode="[$-409]dddd\,\ mmmm\ dd\,\ yyyy"/>
    <numFmt numFmtId="182" formatCode="[$-409]h:mm:ss\ AM/PM"/>
    <numFmt numFmtId="183" formatCode="_(* #,##0.0_);_(* \(#,##0.0\);_(* &quot;-&quot;?_);_(@_)"/>
    <numFmt numFmtId="184" formatCode="&quot;Yes&quot;;&quot;Yes&quot;;&quot;No&quot;"/>
    <numFmt numFmtId="185" formatCode="&quot;True&quot;;&quot;True&quot;;&quot;False&quot;"/>
    <numFmt numFmtId="186" formatCode="&quot;On&quot;;&quot;On&quot;;&quot;Off&quot;"/>
    <numFmt numFmtId="187" formatCode="[$€-2]\ #,##0.00_);[Red]\([$€-2]\ #,##0.00\)"/>
    <numFmt numFmtId="188" formatCode="_(* #,##0.00000_);_(* \(#,##0.00000\);_(* &quot;-&quot;??_);_(@_)"/>
    <numFmt numFmtId="189" formatCode="_(* #,##0_);_(* \(#,##0\);_(* &quot;-&quot;?_);_(@_)"/>
    <numFmt numFmtId="190" formatCode="_(* #,##0.0_);_(* \(#,##0.0\);_(* &quot;-&quot;_);_(@_)"/>
    <numFmt numFmtId="191" formatCode="_(* #,##0.00_);_(* \(#,##0.00\);_(* &quot;-&quot;_);_(@_)"/>
    <numFmt numFmtId="192" formatCode="_(* #,##0_);_(* \(#,##0\);_(* &quot;-&quot;????_);_(@_)"/>
    <numFmt numFmtId="193" formatCode="_(* #,##0.00_);_(* \(#,##0.00\);_(* &quot;-&quot;?_);_(@_)"/>
    <numFmt numFmtId="194" formatCode="_(* #,##0.000_);_(* \(#,##0.000\);_(* &quot;-&quot;???_);_(@_)"/>
    <numFmt numFmtId="195" formatCode="0.0"/>
    <numFmt numFmtId="196" formatCode="_(* #,##0_);_(* \(#,##0\);_(* &quot;-&quot;???_);_(@_)"/>
    <numFmt numFmtId="197" formatCode="0.000000000"/>
    <numFmt numFmtId="198" formatCode="0.00000000"/>
    <numFmt numFmtId="199" formatCode="0.0000000"/>
    <numFmt numFmtId="200" formatCode="0.000000"/>
    <numFmt numFmtId="201" formatCode="0.00000"/>
    <numFmt numFmtId="202" formatCode="0.0000"/>
    <numFmt numFmtId="203" formatCode="0.000"/>
  </numFmts>
  <fonts count="4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sz val="8"/>
      <name val="Arial"/>
      <family val="2"/>
    </font>
    <font>
      <b/>
      <sz val="9"/>
      <name val="Arial Black"/>
      <family val="2"/>
    </font>
    <font>
      <b/>
      <sz val="8"/>
      <name val="Arial"/>
      <family val="2"/>
    </font>
    <font>
      <b/>
      <vertAlign val="superscript"/>
      <sz val="8.5"/>
      <name val="Arial"/>
      <family val="2"/>
    </font>
    <font>
      <b/>
      <sz val="8.5"/>
      <name val="Arial"/>
      <family val="2"/>
    </font>
    <font>
      <b/>
      <vertAlign val="superscript"/>
      <sz val="8"/>
      <name val="Arial"/>
      <family val="2"/>
    </font>
    <font>
      <b/>
      <sz val="8"/>
      <color indexed="12"/>
      <name val="Arial"/>
      <family val="2"/>
    </font>
    <font>
      <sz val="8"/>
      <color indexed="12"/>
      <name val="Arial"/>
      <family val="2"/>
    </font>
    <font>
      <b/>
      <sz val="10"/>
      <name val="Arial"/>
      <family val="0"/>
    </font>
    <font>
      <b/>
      <i/>
      <sz val="10"/>
      <name val="Arial"/>
      <family val="2"/>
    </font>
    <font>
      <i/>
      <sz val="10"/>
      <name val="Arial"/>
      <family val="2"/>
    </font>
    <font>
      <u val="singleAccounting"/>
      <sz val="10"/>
      <name val="Arial"/>
      <family val="0"/>
    </font>
    <font>
      <vertAlign val="superscript"/>
      <sz val="10"/>
      <name val="Arial"/>
      <family val="2"/>
    </font>
    <font>
      <b/>
      <sz val="7"/>
      <name val="Arial"/>
      <family val="2"/>
    </font>
    <font>
      <vertAlign val="superscript"/>
      <sz val="9"/>
      <name val="Arial"/>
      <family val="2"/>
    </font>
    <font>
      <i/>
      <sz val="8"/>
      <name val="Arial"/>
      <family val="2"/>
    </font>
    <font>
      <b/>
      <i/>
      <sz val="8"/>
      <name val="Arial"/>
      <family val="2"/>
    </font>
    <font>
      <sz val="10"/>
      <color indexed="8"/>
      <name val="Arial"/>
      <family val="0"/>
    </font>
    <font>
      <sz val="8"/>
      <color indexed="8"/>
      <name val="Arial"/>
      <family val="0"/>
    </font>
    <font>
      <b/>
      <sz val="10"/>
      <color indexed="8"/>
      <name val="Arial"/>
      <family val="0"/>
    </font>
    <font>
      <sz val="10"/>
      <color indexed="8"/>
      <name val="Cambria"/>
      <family val="0"/>
    </font>
    <font>
      <b/>
      <sz val="14"/>
      <color indexed="8"/>
      <name val="Arial"/>
      <family val="0"/>
    </font>
    <font>
      <b/>
      <sz val="8"/>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top/>
      <bottom style="thin"/>
    </border>
    <border>
      <left/>
      <right/>
      <top style="thin"/>
      <bottom style="thin"/>
    </border>
    <border>
      <left/>
      <right/>
      <top/>
      <bottom style="double"/>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color indexed="8"/>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01">
    <xf numFmtId="0" fontId="0" fillId="0" borderId="0" xfId="0" applyAlignment="1">
      <alignment/>
    </xf>
    <xf numFmtId="0" fontId="20" fillId="24" borderId="0" xfId="0" applyFont="1" applyFill="1" applyAlignment="1">
      <alignment/>
    </xf>
    <xf numFmtId="0" fontId="21" fillId="24" borderId="0" xfId="0" applyFont="1" applyFill="1" applyAlignment="1">
      <alignment/>
    </xf>
    <xf numFmtId="170" fontId="21" fillId="24" borderId="0" xfId="42" applyNumberFormat="1" applyFont="1" applyFill="1" applyBorder="1" applyAlignment="1">
      <alignment/>
    </xf>
    <xf numFmtId="0" fontId="21" fillId="0" borderId="0" xfId="0" applyFont="1" applyFill="1" applyAlignment="1">
      <alignment/>
    </xf>
    <xf numFmtId="0" fontId="22" fillId="24" borderId="0" xfId="0" applyFont="1" applyFill="1" applyBorder="1" applyAlignment="1">
      <alignment horizontal="left"/>
    </xf>
    <xf numFmtId="41" fontId="21" fillId="24" borderId="0" xfId="0" applyNumberFormat="1" applyFont="1" applyFill="1" applyBorder="1" applyAlignment="1">
      <alignment horizontal="left"/>
    </xf>
    <xf numFmtId="0" fontId="21" fillId="0" borderId="0" xfId="0" applyFont="1" applyFill="1" applyBorder="1" applyAlignment="1">
      <alignment/>
    </xf>
    <xf numFmtId="0" fontId="23" fillId="24" borderId="0" xfId="0" applyFont="1" applyFill="1" applyBorder="1" applyAlignment="1">
      <alignment horizontal="left"/>
    </xf>
    <xf numFmtId="41" fontId="21" fillId="24" borderId="0" xfId="0" applyNumberFormat="1" applyFont="1" applyFill="1" applyAlignment="1">
      <alignment/>
    </xf>
    <xf numFmtId="0" fontId="23" fillId="24" borderId="0" xfId="0" applyFont="1" applyFill="1" applyBorder="1" applyAlignment="1">
      <alignment/>
    </xf>
    <xf numFmtId="41" fontId="21" fillId="24" borderId="0" xfId="0" applyNumberFormat="1" applyFont="1" applyFill="1" applyBorder="1" applyAlignment="1">
      <alignment/>
    </xf>
    <xf numFmtId="0" fontId="23" fillId="20" borderId="10" xfId="0" applyFont="1" applyFill="1" applyBorder="1" applyAlignment="1">
      <alignment horizontal="center" vertical="center" wrapText="1"/>
    </xf>
    <xf numFmtId="0" fontId="23" fillId="0" borderId="0" xfId="0" applyFont="1" applyAlignment="1">
      <alignment horizontal="center"/>
    </xf>
    <xf numFmtId="170" fontId="21" fillId="0" borderId="0" xfId="42" applyNumberFormat="1" applyFont="1" applyBorder="1" applyAlignment="1">
      <alignment/>
    </xf>
    <xf numFmtId="0" fontId="21" fillId="0" borderId="0" xfId="0" applyFont="1" applyAlignment="1">
      <alignment/>
    </xf>
    <xf numFmtId="170" fontId="21" fillId="0" borderId="11" xfId="42" applyNumberFormat="1" applyFont="1" applyBorder="1" applyAlignment="1">
      <alignment horizontal="right"/>
    </xf>
    <xf numFmtId="170" fontId="21" fillId="0" borderId="0" xfId="42" applyNumberFormat="1" applyFont="1" applyAlignment="1">
      <alignment/>
    </xf>
    <xf numFmtId="170" fontId="21" fillId="0" borderId="11" xfId="42" applyNumberFormat="1" applyFont="1" applyBorder="1" applyAlignment="1">
      <alignment/>
    </xf>
    <xf numFmtId="37" fontId="21" fillId="0" borderId="11" xfId="42" applyNumberFormat="1" applyFont="1" applyBorder="1" applyAlignment="1">
      <alignment horizontal="right"/>
    </xf>
    <xf numFmtId="37" fontId="21" fillId="0" borderId="0" xfId="42" applyNumberFormat="1" applyFont="1" applyAlignment="1">
      <alignment/>
    </xf>
    <xf numFmtId="170" fontId="0" fillId="0" borderId="0" xfId="42" applyNumberFormat="1" applyFont="1" applyBorder="1" applyAlignment="1">
      <alignment/>
    </xf>
    <xf numFmtId="0" fontId="23" fillId="0" borderId="0" xfId="0" applyFont="1" applyAlignment="1">
      <alignment wrapText="1"/>
    </xf>
    <xf numFmtId="170" fontId="21" fillId="0" borderId="12" xfId="42" applyNumberFormat="1" applyFont="1" applyBorder="1" applyAlignment="1">
      <alignment/>
    </xf>
    <xf numFmtId="0" fontId="21" fillId="0" borderId="0" xfId="0" applyFont="1" applyAlignment="1">
      <alignment horizontal="left" wrapText="1" indent="1"/>
    </xf>
    <xf numFmtId="0" fontId="23" fillId="0" borderId="0" xfId="0" applyFont="1" applyAlignment="1">
      <alignment horizontal="left"/>
    </xf>
    <xf numFmtId="170" fontId="21" fillId="0" borderId="12" xfId="42" applyNumberFormat="1" applyFont="1" applyBorder="1" applyAlignment="1">
      <alignment horizontal="right"/>
    </xf>
    <xf numFmtId="0" fontId="23" fillId="0" borderId="0" xfId="0" applyFont="1" applyFill="1" applyAlignment="1">
      <alignment/>
    </xf>
    <xf numFmtId="170" fontId="23" fillId="0" borderId="13" xfId="42" applyNumberFormat="1" applyFont="1" applyFill="1" applyBorder="1" applyAlignment="1">
      <alignment/>
    </xf>
    <xf numFmtId="0" fontId="21" fillId="0" borderId="0" xfId="0" applyFont="1" applyAlignment="1">
      <alignment/>
    </xf>
    <xf numFmtId="0" fontId="28" fillId="0" borderId="0" xfId="0" applyFont="1" applyBorder="1" applyAlignment="1">
      <alignment/>
    </xf>
    <xf numFmtId="0" fontId="21" fillId="0" borderId="0" xfId="0" applyFont="1" applyBorder="1" applyAlignment="1">
      <alignment/>
    </xf>
    <xf numFmtId="0" fontId="21" fillId="0" borderId="0" xfId="0" applyFont="1" applyBorder="1" applyAlignment="1">
      <alignment/>
    </xf>
    <xf numFmtId="0" fontId="0" fillId="0" borderId="0" xfId="0" applyNumberFormat="1" applyFont="1" applyAlignment="1">
      <alignment/>
    </xf>
    <xf numFmtId="0" fontId="0" fillId="0" borderId="0" xfId="0" applyFont="1" applyAlignment="1">
      <alignment/>
    </xf>
    <xf numFmtId="0" fontId="0" fillId="0" borderId="10" xfId="0" applyFont="1" applyBorder="1" applyAlignment="1">
      <alignment horizontal="center" wrapText="1"/>
    </xf>
    <xf numFmtId="0" fontId="0" fillId="0" borderId="0" xfId="0" applyFont="1" applyAlignment="1">
      <alignment horizontal="center" wrapText="1"/>
    </xf>
    <xf numFmtId="0" fontId="0" fillId="0" borderId="0" xfId="0" applyNumberFormat="1" applyFont="1" applyAlignment="1">
      <alignment horizontal="center"/>
    </xf>
    <xf numFmtId="41" fontId="0" fillId="0" borderId="0" xfId="0" applyNumberFormat="1" applyFont="1" applyAlignment="1">
      <alignment/>
    </xf>
    <xf numFmtId="43" fontId="0" fillId="0" borderId="0" xfId="0" applyNumberFormat="1" applyFont="1" applyAlignment="1">
      <alignment/>
    </xf>
    <xf numFmtId="0" fontId="29" fillId="0" borderId="0" xfId="0" applyNumberFormat="1" applyFont="1" applyAlignment="1">
      <alignment/>
    </xf>
    <xf numFmtId="41" fontId="29" fillId="0" borderId="0" xfId="0" applyNumberFormat="1" applyFont="1" applyAlignment="1">
      <alignment/>
    </xf>
    <xf numFmtId="0" fontId="29" fillId="0" borderId="0" xfId="0" applyFont="1" applyAlignment="1">
      <alignment/>
    </xf>
    <xf numFmtId="41" fontId="32" fillId="0" borderId="0" xfId="0" applyNumberFormat="1" applyFont="1" applyAlignment="1">
      <alignment/>
    </xf>
    <xf numFmtId="0" fontId="0" fillId="0" borderId="0" xfId="42" applyNumberFormat="1" applyFont="1" applyAlignment="1">
      <alignment/>
    </xf>
    <xf numFmtId="0" fontId="0" fillId="0" borderId="0" xfId="0" applyNumberFormat="1" applyFont="1" applyFill="1" applyAlignment="1">
      <alignment/>
    </xf>
    <xf numFmtId="0" fontId="0" fillId="0" borderId="11" xfId="0" applyNumberFormat="1" applyFont="1" applyBorder="1" applyAlignment="1">
      <alignment/>
    </xf>
    <xf numFmtId="41" fontId="0" fillId="0" borderId="11" xfId="0" applyNumberFormat="1" applyFont="1" applyBorder="1" applyAlignment="1">
      <alignment/>
    </xf>
    <xf numFmtId="0" fontId="0" fillId="0" borderId="11" xfId="0" applyFont="1" applyBorder="1" applyAlignment="1">
      <alignment/>
    </xf>
    <xf numFmtId="0" fontId="0" fillId="0" borderId="0" xfId="0" applyNumberFormat="1" applyFont="1" applyBorder="1" applyAlignment="1">
      <alignment/>
    </xf>
    <xf numFmtId="41" fontId="0" fillId="0" borderId="0" xfId="0" applyNumberFormat="1" applyFont="1" applyBorder="1" applyAlignment="1">
      <alignment/>
    </xf>
    <xf numFmtId="0" fontId="0" fillId="0" borderId="0" xfId="0" applyFont="1" applyBorder="1" applyAlignment="1">
      <alignment/>
    </xf>
    <xf numFmtId="0" fontId="0" fillId="0" borderId="0" xfId="0" applyAlignment="1">
      <alignment horizontal="center"/>
    </xf>
    <xf numFmtId="41" fontId="0" fillId="0" borderId="0" xfId="0" applyNumberFormat="1" applyAlignment="1">
      <alignment/>
    </xf>
    <xf numFmtId="170" fontId="23" fillId="20" borderId="14" xfId="42" applyNumberFormat="1" applyFont="1" applyFill="1" applyBorder="1" applyAlignment="1">
      <alignment/>
    </xf>
    <xf numFmtId="170" fontId="23" fillId="20" borderId="15" xfId="42" applyNumberFormat="1" applyFont="1" applyFill="1" applyBorder="1" applyAlignment="1">
      <alignment/>
    </xf>
    <xf numFmtId="170" fontId="23" fillId="20" borderId="16" xfId="42" applyNumberFormat="1" applyFont="1" applyFill="1" applyBorder="1" applyAlignment="1">
      <alignment/>
    </xf>
    <xf numFmtId="170" fontId="23" fillId="20" borderId="17" xfId="42" applyNumberFormat="1" applyFont="1" applyFill="1" applyBorder="1" applyAlignment="1">
      <alignment/>
    </xf>
    <xf numFmtId="0" fontId="27" fillId="0" borderId="0" xfId="0" applyFont="1" applyAlignment="1">
      <alignment horizontal="left" indent="1"/>
    </xf>
    <xf numFmtId="0" fontId="21" fillId="0" borderId="0" xfId="0" applyFont="1" applyAlignment="1">
      <alignment horizontal="left" indent="1"/>
    </xf>
    <xf numFmtId="0" fontId="21" fillId="0" borderId="0" xfId="0" applyFont="1" applyAlignment="1" applyProtection="1">
      <alignment horizontal="left" indent="1"/>
      <protection locked="0"/>
    </xf>
    <xf numFmtId="0" fontId="21" fillId="0" borderId="0" xfId="0" applyFont="1" applyAlignment="1" quotePrefix="1">
      <alignment horizontal="left" indent="1"/>
    </xf>
    <xf numFmtId="0" fontId="28" fillId="0" borderId="0" xfId="0" applyFont="1" applyAlignment="1">
      <alignment horizontal="left" indent="1"/>
    </xf>
    <xf numFmtId="0" fontId="21" fillId="0" borderId="0" xfId="0" applyFont="1" applyFill="1" applyAlignment="1">
      <alignment horizontal="left" indent="1"/>
    </xf>
    <xf numFmtId="0" fontId="23" fillId="0" borderId="0" xfId="0" applyFont="1" applyAlignment="1">
      <alignment horizontal="left" indent="1"/>
    </xf>
    <xf numFmtId="0" fontId="21" fillId="22" borderId="0" xfId="0" applyFont="1" applyFill="1" applyAlignment="1">
      <alignment horizontal="left" indent="1"/>
    </xf>
    <xf numFmtId="170" fontId="21" fillId="22" borderId="0" xfId="42" applyNumberFormat="1" applyFont="1" applyFill="1" applyAlignment="1">
      <alignment/>
    </xf>
    <xf numFmtId="0" fontId="21" fillId="22" borderId="0" xfId="0" applyFont="1" applyFill="1" applyAlignment="1">
      <alignment horizontal="left" wrapText="1" indent="2"/>
    </xf>
    <xf numFmtId="0" fontId="21" fillId="0" borderId="0" xfId="0" applyFont="1" applyAlignment="1">
      <alignment horizontal="left" indent="2"/>
    </xf>
    <xf numFmtId="0" fontId="23" fillId="0" borderId="0" xfId="0" applyFont="1" applyAlignment="1">
      <alignment horizontal="left" wrapText="1" indent="1"/>
    </xf>
    <xf numFmtId="0" fontId="23" fillId="0" borderId="0" xfId="0" applyFont="1" applyFill="1" applyAlignment="1">
      <alignment horizontal="left"/>
    </xf>
    <xf numFmtId="171" fontId="0" fillId="0" borderId="0" xfId="0" applyNumberFormat="1" applyAlignment="1">
      <alignment/>
    </xf>
    <xf numFmtId="43" fontId="30" fillId="0" borderId="0" xfId="0" applyNumberFormat="1" applyFont="1" applyAlignment="1">
      <alignment/>
    </xf>
    <xf numFmtId="43" fontId="31" fillId="0" borderId="0" xfId="0" applyNumberFormat="1" applyFont="1" applyAlignment="1">
      <alignment/>
    </xf>
    <xf numFmtId="0" fontId="0" fillId="0" borderId="0" xfId="0" applyNumberFormat="1" applyFont="1" applyBorder="1" applyAlignment="1">
      <alignment/>
    </xf>
    <xf numFmtId="170" fontId="36" fillId="0" borderId="0" xfId="42" applyNumberFormat="1" applyFont="1" applyBorder="1" applyAlignment="1">
      <alignment/>
    </xf>
    <xf numFmtId="170" fontId="36" fillId="0" borderId="0" xfId="42" applyNumberFormat="1" applyFont="1" applyAlignment="1">
      <alignment/>
    </xf>
    <xf numFmtId="37" fontId="36" fillId="0" borderId="0" xfId="42" applyNumberFormat="1" applyFont="1" applyAlignment="1">
      <alignment/>
    </xf>
    <xf numFmtId="170" fontId="31" fillId="0" borderId="0" xfId="42" applyNumberFormat="1" applyFont="1" applyBorder="1" applyAlignment="1">
      <alignment/>
    </xf>
    <xf numFmtId="170" fontId="36" fillId="22" borderId="0" xfId="42" applyNumberFormat="1" applyFont="1" applyFill="1" applyAlignment="1">
      <alignment/>
    </xf>
    <xf numFmtId="41" fontId="36" fillId="22" borderId="0" xfId="42" applyNumberFormat="1" applyFont="1" applyFill="1" applyAlignment="1">
      <alignment/>
    </xf>
    <xf numFmtId="170" fontId="21" fillId="0" borderId="0" xfId="0" applyNumberFormat="1" applyFont="1" applyAlignment="1">
      <alignment/>
    </xf>
    <xf numFmtId="170" fontId="36" fillId="0" borderId="11" xfId="42" applyNumberFormat="1" applyFont="1" applyBorder="1" applyAlignment="1">
      <alignment/>
    </xf>
    <xf numFmtId="170" fontId="37" fillId="0" borderId="13" xfId="42" applyNumberFormat="1" applyFont="1" applyFill="1" applyBorder="1" applyAlignment="1">
      <alignment/>
    </xf>
    <xf numFmtId="0" fontId="21" fillId="0" borderId="0" xfId="0" applyFont="1" applyBorder="1" applyAlignment="1">
      <alignment horizontal="left" wrapText="1"/>
    </xf>
    <xf numFmtId="0" fontId="23" fillId="20" borderId="14" xfId="0" applyFont="1" applyFill="1" applyBorder="1" applyAlignment="1">
      <alignment horizontal="center" vertical="center"/>
    </xf>
    <xf numFmtId="0" fontId="23" fillId="20" borderId="18" xfId="0" applyFont="1" applyFill="1" applyBorder="1" applyAlignment="1">
      <alignment horizontal="center" vertical="center"/>
    </xf>
    <xf numFmtId="0" fontId="23" fillId="20" borderId="19" xfId="0" applyFont="1" applyFill="1" applyBorder="1" applyAlignment="1">
      <alignment horizontal="center" vertical="center"/>
    </xf>
    <xf numFmtId="0" fontId="25" fillId="20" borderId="18" xfId="0" applyFont="1" applyFill="1" applyBorder="1" applyAlignment="1">
      <alignment horizontal="center" vertical="center" wrapText="1"/>
    </xf>
    <xf numFmtId="0" fontId="0" fillId="0" borderId="20" xfId="0" applyBorder="1" applyAlignment="1">
      <alignment/>
    </xf>
    <xf numFmtId="0" fontId="23" fillId="20" borderId="18" xfId="0" applyFont="1" applyFill="1" applyBorder="1" applyAlignment="1">
      <alignment horizontal="center" vertical="center" wrapText="1"/>
    </xf>
    <xf numFmtId="0" fontId="23" fillId="20" borderId="20" xfId="0" applyFont="1" applyFill="1" applyBorder="1" applyAlignment="1">
      <alignment horizontal="center" vertical="center" wrapText="1"/>
    </xf>
    <xf numFmtId="0" fontId="23" fillId="20" borderId="21" xfId="0" applyFont="1" applyFill="1" applyBorder="1" applyAlignment="1">
      <alignment horizontal="center" vertical="center" wrapText="1"/>
    </xf>
    <xf numFmtId="0" fontId="23" fillId="20" borderId="22" xfId="0" applyFont="1" applyFill="1" applyBorder="1" applyAlignment="1">
      <alignment horizontal="center" vertical="center" wrapText="1"/>
    </xf>
    <xf numFmtId="170" fontId="34" fillId="20" borderId="21" xfId="42" applyNumberFormat="1" applyFont="1" applyFill="1" applyBorder="1" applyAlignment="1">
      <alignment horizontal="center" vertical="center" wrapText="1"/>
    </xf>
    <xf numFmtId="170" fontId="34" fillId="20" borderId="22" xfId="42" applyNumberFormat="1" applyFont="1" applyFill="1" applyBorder="1" applyAlignment="1">
      <alignment horizontal="center" vertical="center" wrapText="1"/>
    </xf>
    <xf numFmtId="170" fontId="23" fillId="20" borderId="23" xfId="42" applyNumberFormat="1" applyFont="1" applyFill="1" applyBorder="1" applyAlignment="1">
      <alignment horizontal="center"/>
    </xf>
    <xf numFmtId="170" fontId="23" fillId="20" borderId="11" xfId="42" applyNumberFormat="1" applyFont="1" applyFill="1" applyBorder="1" applyAlignment="1">
      <alignment horizontal="center"/>
    </xf>
    <xf numFmtId="170" fontId="23" fillId="20" borderId="22" xfId="42" applyNumberFormat="1" applyFont="1" applyFill="1" applyBorder="1" applyAlignment="1">
      <alignment horizontal="center"/>
    </xf>
    <xf numFmtId="0" fontId="0" fillId="0" borderId="10" xfId="0" applyFont="1" applyBorder="1" applyAlignment="1">
      <alignment horizontal="center" vertical="center" wrapText="1"/>
    </xf>
    <xf numFmtId="0" fontId="0" fillId="0" borderId="10" xfId="0" applyNumberFormat="1"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ALL DEPARTMENTS: 
</a:t>
            </a:r>
            <a:r>
              <a:rPr lang="en-US" cap="none" sz="1400" b="1" i="0" u="none" baseline="0">
                <a:solidFill>
                  <a:srgbClr val="000000"/>
                </a:solidFill>
                <a:latin typeface="Arial"/>
                <a:ea typeface="Arial"/>
                <a:cs typeface="Arial"/>
              </a:rPr>
              <a:t>NCAs CREDITED VS NCA UTILIZATION 
</a:t>
            </a:r>
            <a:r>
              <a:rPr lang="en-US" cap="none" sz="1400" b="1" i="0" u="none" baseline="0">
                <a:solidFill>
                  <a:srgbClr val="000000"/>
                </a:solidFill>
                <a:latin typeface="Arial"/>
                <a:ea typeface="Arial"/>
                <a:cs typeface="Arial"/>
              </a:rPr>
              <a:t>JANUARY-JULY 2014</a:t>
            </a:r>
            <a:r>
              <a:rPr lang="en-US" cap="none" sz="800" b="1" i="0" u="none" baseline="0">
                <a:solidFill>
                  <a:srgbClr val="000000"/>
                </a:solidFill>
                <a:latin typeface="Arial"/>
                <a:ea typeface="Arial"/>
                <a:cs typeface="Arial"/>
              </a:rPr>
              <a:t>
</a:t>
            </a:r>
          </a:p>
        </c:rich>
      </c:tx>
      <c:layout>
        <c:manualLayout>
          <c:xMode val="factor"/>
          <c:yMode val="factor"/>
          <c:x val="0.0945"/>
          <c:y val="-0.02025"/>
        </c:manualLayout>
      </c:layout>
      <c:spPr>
        <a:solidFill>
          <a:srgbClr val="FFFFFF"/>
        </a:solidFill>
        <a:ln w="3175">
          <a:noFill/>
        </a:ln>
      </c:spPr>
    </c:title>
    <c:plotArea>
      <c:layout>
        <c:manualLayout>
          <c:xMode val="edge"/>
          <c:yMode val="edge"/>
          <c:x val="0.01175"/>
          <c:y val="0.13875"/>
          <c:w val="0.97025"/>
          <c:h val="0.7885"/>
        </c:manualLayout>
      </c:layout>
      <c:barChart>
        <c:barDir val="col"/>
        <c:grouping val="clustered"/>
        <c:varyColors val="0"/>
        <c:ser>
          <c:idx val="0"/>
          <c:order val="0"/>
          <c:tx>
            <c:strRef>
              <c:f>Graph!$A$5</c:f>
              <c:strCache>
                <c:ptCount val="1"/>
                <c:pt idx="0">
                  <c:v>Monthly NCA Credited</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Graph!$B$4:$H$4</c:f>
              <c:strCache/>
            </c:strRef>
          </c:cat>
          <c:val>
            <c:numRef>
              <c:f>Graph!$B$5:$H$5</c:f>
              <c:numCache/>
            </c:numRef>
          </c:val>
        </c:ser>
        <c:ser>
          <c:idx val="2"/>
          <c:order val="1"/>
          <c:tx>
            <c:strRef>
              <c:f>Graph!$A$6</c:f>
              <c:strCache>
                <c:ptCount val="1"/>
                <c:pt idx="0">
                  <c:v>Monthly NCA Utilized</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Graph!$B$4:$H$4</c:f>
              <c:strCache/>
            </c:strRef>
          </c:cat>
          <c:val>
            <c:numRef>
              <c:f>Graph!$B$6:$H$6</c:f>
              <c:numCache/>
            </c:numRef>
          </c:val>
        </c:ser>
        <c:axId val="10525944"/>
        <c:axId val="27624633"/>
      </c:barChart>
      <c:lineChart>
        <c:grouping val="standard"/>
        <c:varyColors val="0"/>
        <c:ser>
          <c:idx val="3"/>
          <c:order val="2"/>
          <c:tx>
            <c:strRef>
              <c:f>Graph!$A$7</c:f>
              <c:strCache>
                <c:ptCount val="1"/>
                <c:pt idx="0">
                  <c:v>NCA Utilized / NCAs Credited - Flow</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8"/>
            <c:spPr>
              <a:solidFill>
                <a:srgbClr val="0000FF"/>
              </a:solidFill>
              <a:ln>
                <a:solidFill>
                  <a:srgbClr val="0000FF"/>
                </a:solidFill>
              </a:ln>
            </c:spPr>
          </c:marker>
          <c:cat>
            <c:strRef>
              <c:f>Graph!$B$4:$H$4</c:f>
              <c:strCache/>
            </c:strRef>
          </c:cat>
          <c:val>
            <c:numRef>
              <c:f>Graph!$B$7:$H$7</c:f>
              <c:numCache/>
            </c:numRef>
          </c:val>
          <c:smooth val="0"/>
        </c:ser>
        <c:ser>
          <c:idx val="4"/>
          <c:order val="3"/>
          <c:tx>
            <c:strRef>
              <c:f>Graph!$A$8</c:f>
              <c:strCache>
                <c:ptCount val="1"/>
                <c:pt idx="0">
                  <c:v>NCA UtiIized / NCAs Credited - Cumulative</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FF00"/>
              </a:solidFill>
              <a:ln>
                <a:solidFill>
                  <a:srgbClr val="00FF00"/>
                </a:solidFill>
              </a:ln>
            </c:spPr>
          </c:marker>
          <c:cat>
            <c:strRef>
              <c:f>Graph!$B$4:$H$4</c:f>
              <c:strCache/>
            </c:strRef>
          </c:cat>
          <c:val>
            <c:numRef>
              <c:f>Graph!$B$8:$H$8</c:f>
              <c:numCache/>
            </c:numRef>
          </c:val>
          <c:smooth val="0"/>
        </c:ser>
        <c:axId val="47295106"/>
        <c:axId val="23002771"/>
      </c:lineChart>
      <c:catAx>
        <c:axId val="1052594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MONTHLY FLOW</a:t>
                </a:r>
              </a:p>
            </c:rich>
          </c:tx>
          <c:layout>
            <c:manualLayout>
              <c:xMode val="factor"/>
              <c:yMode val="factor"/>
              <c:x val="-0.06275"/>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624633"/>
        <c:crossesAt val="0"/>
        <c:auto val="0"/>
        <c:lblOffset val="100"/>
        <c:tickLblSkip val="1"/>
        <c:noMultiLvlLbl val="0"/>
      </c:catAx>
      <c:valAx>
        <c:axId val="27624633"/>
        <c:scaling>
          <c:orientation val="minMax"/>
          <c:max val="220000"/>
          <c:min val="50000"/>
        </c:scaling>
        <c:axPos val="l"/>
        <c:title>
          <c:tx>
            <c:rich>
              <a:bodyPr vert="horz" rot="-5400000" anchor="ctr"/>
              <a:lstStyle/>
              <a:p>
                <a:pPr algn="ctr">
                  <a:defRPr/>
                </a:pPr>
                <a:r>
                  <a:rPr lang="en-US" cap="none" sz="1000" b="1" i="0" u="none" baseline="0">
                    <a:solidFill>
                      <a:srgbClr val="000000"/>
                    </a:solidFill>
                    <a:latin typeface="Arial"/>
                    <a:ea typeface="Arial"/>
                    <a:cs typeface="Arial"/>
                  </a:rPr>
                  <a:t>LEVELS (P MIllion)</a:t>
                </a:r>
              </a:p>
            </c:rich>
          </c:tx>
          <c:layout>
            <c:manualLayout>
              <c:xMode val="factor"/>
              <c:yMode val="factor"/>
              <c:x val="-0.02325"/>
              <c:y val="0.0065"/>
            </c:manualLayout>
          </c:layout>
          <c:overlay val="0"/>
          <c:spPr>
            <a:noFill/>
            <a:ln>
              <a:noFill/>
            </a:ln>
          </c:spPr>
        </c:title>
        <c:minorGridlines>
          <c:spPr>
            <a:ln w="3175">
              <a:solidFill>
                <a:srgbClr val="000000"/>
              </a:solidFill>
            </a:ln>
          </c:spPr>
        </c:minorGridlines>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525944"/>
        <c:crossesAt val="1"/>
        <c:crossBetween val="between"/>
        <c:dispUnits/>
        <c:majorUnit val="15000"/>
        <c:minorUnit val="10000"/>
      </c:valAx>
      <c:catAx>
        <c:axId val="47295106"/>
        <c:scaling>
          <c:orientation val="minMax"/>
        </c:scaling>
        <c:axPos val="b"/>
        <c:delete val="1"/>
        <c:majorTickMark val="out"/>
        <c:minorTickMark val="none"/>
        <c:tickLblPos val="nextTo"/>
        <c:crossAx val="23002771"/>
        <c:crossesAt val="85"/>
        <c:auto val="0"/>
        <c:lblOffset val="100"/>
        <c:tickLblSkip val="1"/>
        <c:noMultiLvlLbl val="0"/>
      </c:catAx>
      <c:valAx>
        <c:axId val="23002771"/>
        <c:scaling>
          <c:orientation val="minMax"/>
          <c:max val="120"/>
          <c:min val="50"/>
        </c:scaling>
        <c:axPos val="l"/>
        <c:title>
          <c:tx>
            <c:rich>
              <a:bodyPr vert="horz" rot="5400000" anchor="ctr"/>
              <a:lstStyle/>
              <a:p>
                <a:pPr algn="ctr">
                  <a:defRPr/>
                </a:pPr>
                <a:r>
                  <a:rPr lang="en-US" cap="none" sz="1000" b="1" i="0" u="none" baseline="0">
                    <a:solidFill>
                      <a:srgbClr val="000000"/>
                    </a:solidFill>
                    <a:latin typeface="Arial"/>
                    <a:ea typeface="Arial"/>
                    <a:cs typeface="Arial"/>
                  </a:rPr>
                  <a:t>NCA UTILIZATION RATES (%)</a:t>
                </a:r>
              </a:p>
            </c:rich>
          </c:tx>
          <c:layout>
            <c:manualLayout>
              <c:xMode val="factor"/>
              <c:yMode val="factor"/>
              <c:x val="0.1825"/>
              <c:y val="-0.00575"/>
            </c:manualLayout>
          </c:layout>
          <c:overlay val="0"/>
          <c:spPr>
            <a:noFill/>
            <a:ln>
              <a:noFill/>
            </a:ln>
          </c:spPr>
        </c:title>
        <c:delete val="0"/>
        <c:numFmt formatCode="_(* #,##0_);_(* \(#,##0\);_(* &quot;-&quot;_);_(@_)"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295106"/>
        <c:crosses val="max"/>
        <c:crossBetween val="between"/>
        <c:dispUnits/>
        <c:majorUnit val="5"/>
        <c:minorUnit val="1"/>
      </c:valAx>
      <c:dTable>
        <c:showHorzBorder val="1"/>
        <c:showVertBorder val="1"/>
        <c:showOutline val="1"/>
        <c:showKeys val="1"/>
        <c:spPr>
          <a:ln w="3175">
            <a:solidFill>
              <a:srgbClr val="000000"/>
            </a:solidFill>
          </a:ln>
        </c:spPr>
        <c:txPr>
          <a:bodyPr vert="horz" rot="0"/>
          <a:lstStyle/>
          <a:p>
            <a:pPr>
              <a:defRPr lang="en-US" cap="none" sz="1000" b="0" i="0" u="none" baseline="0">
                <a:solidFill>
                  <a:srgbClr val="000000"/>
                </a:solidFill>
              </a:defRPr>
            </a:pPr>
          </a:p>
        </c:txPr>
      </c:dTable>
      <c:spPr>
        <a:solidFill>
          <a:srgbClr val="FFFFFF"/>
        </a:soli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10</xdr:row>
      <xdr:rowOff>9525</xdr:rowOff>
    </xdr:from>
    <xdr:to>
      <xdr:col>11</xdr:col>
      <xdr:colOff>485775</xdr:colOff>
      <xdr:row>48</xdr:row>
      <xdr:rowOff>57150</xdr:rowOff>
    </xdr:to>
    <xdr:graphicFrame>
      <xdr:nvGraphicFramePr>
        <xdr:cNvPr id="1" name="Chart 1"/>
        <xdr:cNvGraphicFramePr/>
      </xdr:nvGraphicFramePr>
      <xdr:xfrm>
        <a:off x="123825" y="1628775"/>
        <a:ext cx="9772650" cy="62007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dcruz\Documents\ACTUAL%20DISBURSEMENT%20(BANK)\bank%20reports\By%20Agency\2014\ACTUAL%20DISBURSEMENT%20(as%20of%20July)%20by%20agenc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dcruz\Documents\ACTUAL%20DISBURSEMENT%20(BANK)\bank%20reports\2014\2014%20REPORT%20ON%20NCA%20RELEASES%20AND%20UTILIZATION%20(posted%20in%20DBM%20websi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y Agency-SUM"/>
      <sheetName val="By Agency-website"/>
      <sheetName val="By Agency-SUM (C)"/>
      <sheetName val="By Agency-REG"/>
      <sheetName val="By Agency-REG (C)"/>
      <sheetName val="LBP-REG"/>
      <sheetName val="LBP-REG (C)"/>
      <sheetName val="DBP-REG"/>
      <sheetName val="PVB-REG"/>
      <sheetName val="By Agency-SPEC"/>
      <sheetName val="LBP-SPEC"/>
      <sheetName val="DBP-SPEC"/>
      <sheetName val="PVB-SPEC"/>
      <sheetName val="By SUCs-SUM"/>
      <sheetName val="By SUCs-REG"/>
      <sheetName val="By SUCs-SPEc"/>
    </sheetNames>
    <sheetDataSet>
      <sheetData sheetId="2">
        <row r="11">
          <cell r="B11">
            <v>1696076</v>
          </cell>
          <cell r="C11">
            <v>1568198</v>
          </cell>
          <cell r="D11">
            <v>13989</v>
          </cell>
        </row>
        <row r="12">
          <cell r="B12">
            <v>49175</v>
          </cell>
          <cell r="C12">
            <v>47916</v>
          </cell>
          <cell r="D12">
            <v>1188</v>
          </cell>
        </row>
        <row r="13">
          <cell r="B13">
            <v>225967</v>
          </cell>
          <cell r="C13">
            <v>211643</v>
          </cell>
          <cell r="D13">
            <v>8849</v>
          </cell>
        </row>
        <row r="14">
          <cell r="B14">
            <v>3318519</v>
          </cell>
          <cell r="C14">
            <v>3000333</v>
          </cell>
          <cell r="D14">
            <v>201835</v>
          </cell>
        </row>
        <row r="15">
          <cell r="B15">
            <v>74415</v>
          </cell>
          <cell r="C15">
            <v>73232</v>
          </cell>
          <cell r="D15">
            <v>1181</v>
          </cell>
        </row>
        <row r="18">
          <cell r="B18">
            <v>1856851</v>
          </cell>
          <cell r="C18">
            <v>966278</v>
          </cell>
          <cell r="D18">
            <v>18695</v>
          </cell>
        </row>
        <row r="21">
          <cell r="B21">
            <v>113272</v>
          </cell>
          <cell r="C21">
            <v>91361</v>
          </cell>
          <cell r="D21">
            <v>4657</v>
          </cell>
        </row>
        <row r="24">
          <cell r="B24">
            <v>9911066</v>
          </cell>
          <cell r="C24">
            <v>5474379</v>
          </cell>
          <cell r="D24">
            <v>446085</v>
          </cell>
        </row>
        <row r="27">
          <cell r="B27">
            <v>30440415</v>
          </cell>
          <cell r="C27">
            <v>19148244</v>
          </cell>
          <cell r="D27">
            <v>2451234</v>
          </cell>
        </row>
        <row r="28">
          <cell r="B28">
            <v>28627</v>
          </cell>
          <cell r="C28">
            <v>25615</v>
          </cell>
          <cell r="D28">
            <v>626</v>
          </cell>
        </row>
        <row r="29">
          <cell r="B29">
            <v>4268091</v>
          </cell>
          <cell r="C29">
            <v>2532508</v>
          </cell>
          <cell r="D29">
            <v>168649</v>
          </cell>
        </row>
        <row r="30">
          <cell r="B30">
            <v>125684</v>
          </cell>
          <cell r="C30">
            <v>119510</v>
          </cell>
          <cell r="D30">
            <v>2835</v>
          </cell>
        </row>
        <row r="31">
          <cell r="B31">
            <v>35637</v>
          </cell>
          <cell r="C31">
            <v>17796</v>
          </cell>
          <cell r="D31">
            <v>969</v>
          </cell>
        </row>
        <row r="32">
          <cell r="B32">
            <v>132630</v>
          </cell>
          <cell r="C32">
            <v>124913</v>
          </cell>
          <cell r="D32">
            <v>631</v>
          </cell>
        </row>
        <row r="33">
          <cell r="B33">
            <v>137516</v>
          </cell>
          <cell r="C33">
            <v>104693</v>
          </cell>
          <cell r="D33">
            <v>1068</v>
          </cell>
        </row>
        <row r="34">
          <cell r="B34">
            <v>44155</v>
          </cell>
          <cell r="C34">
            <v>35864</v>
          </cell>
          <cell r="D34">
            <v>1015</v>
          </cell>
        </row>
        <row r="35">
          <cell r="B35">
            <v>72466</v>
          </cell>
          <cell r="C35">
            <v>49129</v>
          </cell>
          <cell r="D35">
            <v>2829</v>
          </cell>
        </row>
        <row r="36">
          <cell r="B36">
            <v>354358</v>
          </cell>
          <cell r="C36">
            <v>217102</v>
          </cell>
          <cell r="D36">
            <v>67850</v>
          </cell>
        </row>
        <row r="37">
          <cell r="B37">
            <v>332911</v>
          </cell>
          <cell r="C37">
            <v>276890</v>
          </cell>
          <cell r="D37">
            <v>30287</v>
          </cell>
        </row>
        <row r="40">
          <cell r="B40">
            <v>5201255</v>
          </cell>
          <cell r="C40">
            <v>5078955</v>
          </cell>
          <cell r="D40">
            <v>13571</v>
          </cell>
        </row>
        <row r="41">
          <cell r="B41">
            <v>21246</v>
          </cell>
          <cell r="C41">
            <v>12058</v>
          </cell>
          <cell r="D41">
            <v>321</v>
          </cell>
        </row>
        <row r="44">
          <cell r="B44">
            <v>153704823</v>
          </cell>
          <cell r="C44">
            <v>139115095</v>
          </cell>
          <cell r="D44">
            <v>2157740</v>
          </cell>
        </row>
        <row r="45">
          <cell r="B45">
            <v>13171</v>
          </cell>
          <cell r="C45">
            <v>9582</v>
          </cell>
          <cell r="D45">
            <v>453</v>
          </cell>
        </row>
        <row r="46">
          <cell r="B46">
            <v>13541</v>
          </cell>
          <cell r="C46">
            <v>4815</v>
          </cell>
          <cell r="D46">
            <v>72</v>
          </cell>
        </row>
        <row r="47">
          <cell r="B47">
            <v>1056912</v>
          </cell>
          <cell r="C47">
            <v>245933</v>
          </cell>
          <cell r="D47">
            <v>21909</v>
          </cell>
        </row>
        <row r="48">
          <cell r="B48">
            <v>417264</v>
          </cell>
          <cell r="C48">
            <v>185946</v>
          </cell>
          <cell r="D48">
            <v>65454</v>
          </cell>
        </row>
        <row r="49">
          <cell r="B49">
            <v>35383</v>
          </cell>
          <cell r="C49">
            <v>34890</v>
          </cell>
          <cell r="D49">
            <v>493</v>
          </cell>
        </row>
        <row r="51">
          <cell r="B51">
            <v>18932678</v>
          </cell>
          <cell r="C51">
            <v>17329177</v>
          </cell>
          <cell r="D51">
            <v>557260</v>
          </cell>
        </row>
        <row r="54">
          <cell r="B54">
            <v>576440</v>
          </cell>
          <cell r="C54">
            <v>535504</v>
          </cell>
          <cell r="D54">
            <v>30263</v>
          </cell>
        </row>
        <row r="57">
          <cell r="B57">
            <v>11745343</v>
          </cell>
          <cell r="C57">
            <v>9313144</v>
          </cell>
          <cell r="D57">
            <v>666317</v>
          </cell>
        </row>
        <row r="58">
          <cell r="B58">
            <v>564299</v>
          </cell>
          <cell r="C58">
            <v>506273</v>
          </cell>
          <cell r="D58">
            <v>31208</v>
          </cell>
        </row>
        <row r="59">
          <cell r="B59">
            <v>702177</v>
          </cell>
          <cell r="C59">
            <v>387128</v>
          </cell>
          <cell r="D59">
            <v>177884</v>
          </cell>
        </row>
        <row r="60">
          <cell r="B60">
            <v>831292</v>
          </cell>
          <cell r="C60">
            <v>787487</v>
          </cell>
          <cell r="D60">
            <v>11459</v>
          </cell>
        </row>
        <row r="61">
          <cell r="B61">
            <v>41099</v>
          </cell>
          <cell r="C61">
            <v>33166</v>
          </cell>
          <cell r="D61">
            <v>5664</v>
          </cell>
        </row>
        <row r="62">
          <cell r="B62">
            <v>42129</v>
          </cell>
          <cell r="C62">
            <v>37870</v>
          </cell>
          <cell r="D62">
            <v>2526</v>
          </cell>
        </row>
        <row r="65">
          <cell r="B65">
            <v>535141</v>
          </cell>
          <cell r="C65">
            <v>439566</v>
          </cell>
          <cell r="D65">
            <v>5468</v>
          </cell>
        </row>
        <row r="66">
          <cell r="B66">
            <v>1910954</v>
          </cell>
          <cell r="C66">
            <v>1595378</v>
          </cell>
          <cell r="D66">
            <v>114673</v>
          </cell>
        </row>
        <row r="67">
          <cell r="B67">
            <v>6198568</v>
          </cell>
          <cell r="C67">
            <v>4631797</v>
          </cell>
          <cell r="D67">
            <v>124750</v>
          </cell>
        </row>
        <row r="68">
          <cell r="B68">
            <v>125645</v>
          </cell>
          <cell r="C68">
            <v>105020</v>
          </cell>
          <cell r="D68">
            <v>9952</v>
          </cell>
        </row>
        <row r="69">
          <cell r="B69">
            <v>3289233</v>
          </cell>
          <cell r="C69">
            <v>3214410</v>
          </cell>
          <cell r="D69">
            <v>9001</v>
          </cell>
        </row>
        <row r="70">
          <cell r="B70">
            <v>6014</v>
          </cell>
          <cell r="C70">
            <v>4624</v>
          </cell>
          <cell r="D70">
            <v>344</v>
          </cell>
        </row>
        <row r="71">
          <cell r="B71">
            <v>208301</v>
          </cell>
          <cell r="C71">
            <v>173257</v>
          </cell>
          <cell r="D71">
            <v>7805</v>
          </cell>
        </row>
        <row r="72">
          <cell r="B72">
            <v>119515</v>
          </cell>
          <cell r="C72">
            <v>102722</v>
          </cell>
          <cell r="D72">
            <v>3851</v>
          </cell>
        </row>
        <row r="73">
          <cell r="B73">
            <v>26411</v>
          </cell>
          <cell r="C73">
            <v>23620</v>
          </cell>
          <cell r="D73">
            <v>1438</v>
          </cell>
        </row>
        <row r="74">
          <cell r="B74">
            <v>23158</v>
          </cell>
          <cell r="C74">
            <v>15881</v>
          </cell>
          <cell r="D74">
            <v>0</v>
          </cell>
        </row>
        <row r="75">
          <cell r="B75">
            <v>245733</v>
          </cell>
          <cell r="C75">
            <v>232865</v>
          </cell>
          <cell r="D75">
            <v>7993</v>
          </cell>
        </row>
        <row r="78">
          <cell r="B78">
            <v>5852498</v>
          </cell>
          <cell r="C78">
            <v>3513041</v>
          </cell>
          <cell r="D78">
            <v>166418</v>
          </cell>
        </row>
        <row r="79">
          <cell r="B79">
            <v>30285</v>
          </cell>
          <cell r="C79">
            <v>29178</v>
          </cell>
          <cell r="D79">
            <v>670</v>
          </cell>
        </row>
        <row r="80">
          <cell r="B80">
            <v>4022</v>
          </cell>
          <cell r="C80">
            <v>3583</v>
          </cell>
          <cell r="D80">
            <v>58</v>
          </cell>
        </row>
        <row r="81">
          <cell r="B81">
            <v>12132</v>
          </cell>
          <cell r="C81">
            <v>9707</v>
          </cell>
          <cell r="D81">
            <v>860</v>
          </cell>
        </row>
        <row r="84">
          <cell r="B84">
            <v>24767337</v>
          </cell>
          <cell r="C84">
            <v>17589028</v>
          </cell>
          <cell r="D84">
            <v>844527</v>
          </cell>
        </row>
        <row r="85">
          <cell r="B85">
            <v>183857</v>
          </cell>
          <cell r="C85">
            <v>121813</v>
          </cell>
          <cell r="D85">
            <v>11267</v>
          </cell>
        </row>
        <row r="86">
          <cell r="B86">
            <v>233820</v>
          </cell>
          <cell r="C86">
            <v>141258</v>
          </cell>
          <cell r="D86">
            <v>6807</v>
          </cell>
        </row>
        <row r="89">
          <cell r="B89">
            <v>10890018</v>
          </cell>
          <cell r="C89">
            <v>4059769</v>
          </cell>
          <cell r="D89">
            <v>2861486</v>
          </cell>
        </row>
        <row r="90">
          <cell r="B90">
            <v>5967897</v>
          </cell>
          <cell r="C90">
            <v>5729934</v>
          </cell>
          <cell r="D90">
            <v>134014</v>
          </cell>
        </row>
        <row r="91">
          <cell r="B91">
            <v>4238780</v>
          </cell>
          <cell r="C91">
            <v>4018938</v>
          </cell>
          <cell r="D91">
            <v>37140</v>
          </cell>
        </row>
        <row r="92">
          <cell r="B92">
            <v>83901</v>
          </cell>
          <cell r="C92">
            <v>75514</v>
          </cell>
          <cell r="D92">
            <v>4710</v>
          </cell>
        </row>
        <row r="93">
          <cell r="B93">
            <v>722155</v>
          </cell>
          <cell r="C93">
            <v>650010</v>
          </cell>
          <cell r="D93">
            <v>36280</v>
          </cell>
        </row>
        <row r="94">
          <cell r="B94">
            <v>60645707</v>
          </cell>
          <cell r="C94">
            <v>54220000</v>
          </cell>
          <cell r="D94">
            <v>2130119</v>
          </cell>
        </row>
        <row r="95">
          <cell r="B95">
            <v>789031</v>
          </cell>
          <cell r="C95">
            <v>714073</v>
          </cell>
          <cell r="D95">
            <v>39262</v>
          </cell>
        </row>
        <row r="98">
          <cell r="B98">
            <v>2593152</v>
          </cell>
          <cell r="C98">
            <v>2352211</v>
          </cell>
          <cell r="D98">
            <v>221196</v>
          </cell>
        </row>
        <row r="99">
          <cell r="B99">
            <v>1058375</v>
          </cell>
          <cell r="C99">
            <v>947017</v>
          </cell>
          <cell r="D99">
            <v>28472</v>
          </cell>
        </row>
        <row r="100">
          <cell r="B100">
            <v>355333</v>
          </cell>
          <cell r="C100">
            <v>319574</v>
          </cell>
          <cell r="D100">
            <v>14335</v>
          </cell>
        </row>
        <row r="101">
          <cell r="B101">
            <v>649757</v>
          </cell>
          <cell r="C101">
            <v>532586</v>
          </cell>
          <cell r="D101">
            <v>36965</v>
          </cell>
        </row>
        <row r="102">
          <cell r="B102">
            <v>588172</v>
          </cell>
          <cell r="C102">
            <v>485002</v>
          </cell>
          <cell r="D102">
            <v>8800</v>
          </cell>
        </row>
        <row r="103">
          <cell r="B103">
            <v>71836</v>
          </cell>
          <cell r="C103">
            <v>65066</v>
          </cell>
          <cell r="D103">
            <v>1603</v>
          </cell>
        </row>
        <row r="104">
          <cell r="B104">
            <v>538845</v>
          </cell>
          <cell r="C104">
            <v>514731</v>
          </cell>
          <cell r="D104">
            <v>6028</v>
          </cell>
        </row>
        <row r="105">
          <cell r="B105">
            <v>353005</v>
          </cell>
          <cell r="C105">
            <v>305723</v>
          </cell>
          <cell r="D105">
            <v>14779</v>
          </cell>
        </row>
        <row r="106">
          <cell r="B106">
            <v>68515</v>
          </cell>
          <cell r="C106">
            <v>58374</v>
          </cell>
          <cell r="D106">
            <v>1955</v>
          </cell>
        </row>
        <row r="107">
          <cell r="B107">
            <v>1060377</v>
          </cell>
          <cell r="C107">
            <v>1000119</v>
          </cell>
          <cell r="D107">
            <v>60251</v>
          </cell>
        </row>
        <row r="110">
          <cell r="B110">
            <v>3632093</v>
          </cell>
          <cell r="C110">
            <v>2482781</v>
          </cell>
          <cell r="D110">
            <v>330476</v>
          </cell>
        </row>
        <row r="111">
          <cell r="B111">
            <v>16264</v>
          </cell>
          <cell r="C111">
            <v>13458</v>
          </cell>
          <cell r="D111">
            <v>290</v>
          </cell>
        </row>
        <row r="112">
          <cell r="B112">
            <v>116479</v>
          </cell>
          <cell r="C112">
            <v>87439</v>
          </cell>
          <cell r="D112">
            <v>4420</v>
          </cell>
        </row>
        <row r="113">
          <cell r="B113">
            <v>448713</v>
          </cell>
          <cell r="C113">
            <v>380805</v>
          </cell>
          <cell r="D113">
            <v>16781</v>
          </cell>
        </row>
        <row r="114">
          <cell r="B114">
            <v>53407</v>
          </cell>
          <cell r="C114">
            <v>23693</v>
          </cell>
          <cell r="D114">
            <v>778</v>
          </cell>
        </row>
        <row r="115">
          <cell r="B115">
            <v>99011</v>
          </cell>
          <cell r="C115">
            <v>84887</v>
          </cell>
          <cell r="D115">
            <v>3415</v>
          </cell>
        </row>
        <row r="116">
          <cell r="B116">
            <v>250062</v>
          </cell>
          <cell r="C116">
            <v>179852</v>
          </cell>
          <cell r="D116">
            <v>12873</v>
          </cell>
        </row>
        <row r="117">
          <cell r="B117">
            <v>390309</v>
          </cell>
          <cell r="C117">
            <v>304309</v>
          </cell>
          <cell r="D117">
            <v>6861</v>
          </cell>
        </row>
        <row r="118">
          <cell r="B118">
            <v>1891686</v>
          </cell>
          <cell r="C118">
            <v>1442954</v>
          </cell>
          <cell r="D118">
            <v>28314</v>
          </cell>
        </row>
        <row r="122">
          <cell r="B122">
            <v>282368</v>
          </cell>
          <cell r="C122">
            <v>185667</v>
          </cell>
          <cell r="D122">
            <v>3625</v>
          </cell>
        </row>
        <row r="123">
          <cell r="B123">
            <v>515994</v>
          </cell>
          <cell r="C123">
            <v>367254</v>
          </cell>
          <cell r="D123">
            <v>3762</v>
          </cell>
        </row>
        <row r="124">
          <cell r="B124">
            <v>39346</v>
          </cell>
          <cell r="C124">
            <v>34260</v>
          </cell>
          <cell r="D124">
            <v>594</v>
          </cell>
        </row>
        <row r="125">
          <cell r="B125">
            <v>416329</v>
          </cell>
          <cell r="C125">
            <v>186295</v>
          </cell>
          <cell r="D125">
            <v>2821</v>
          </cell>
        </row>
        <row r="127">
          <cell r="B127">
            <v>6183472</v>
          </cell>
          <cell r="C127">
            <v>6104475</v>
          </cell>
          <cell r="D127">
            <v>45797</v>
          </cell>
        </row>
        <row r="128">
          <cell r="B128">
            <v>524705</v>
          </cell>
          <cell r="C128">
            <v>488156</v>
          </cell>
          <cell r="D128">
            <v>20903</v>
          </cell>
        </row>
        <row r="130">
          <cell r="B130">
            <v>25338325</v>
          </cell>
          <cell r="C130">
            <v>22386797</v>
          </cell>
          <cell r="D130">
            <v>1951667</v>
          </cell>
        </row>
        <row r="131">
          <cell r="B131">
            <v>7516183</v>
          </cell>
          <cell r="C131">
            <v>7297120</v>
          </cell>
          <cell r="D131">
            <v>89894</v>
          </cell>
        </row>
        <row r="132">
          <cell r="B132">
            <v>7395217</v>
          </cell>
          <cell r="C132">
            <v>7075849</v>
          </cell>
          <cell r="D132">
            <v>93911</v>
          </cell>
        </row>
        <row r="134">
          <cell r="B134">
            <v>40701190</v>
          </cell>
          <cell r="C134">
            <v>39819015</v>
          </cell>
          <cell r="D134">
            <v>277469</v>
          </cell>
        </row>
        <row r="137">
          <cell r="B137">
            <v>113932757</v>
          </cell>
          <cell r="C137">
            <v>76786051</v>
          </cell>
          <cell r="D137">
            <v>915781</v>
          </cell>
        </row>
        <row r="140">
          <cell r="B140">
            <v>2712781</v>
          </cell>
          <cell r="C140">
            <v>2102291</v>
          </cell>
          <cell r="D140">
            <v>398410</v>
          </cell>
        </row>
        <row r="141">
          <cell r="B141">
            <v>81122</v>
          </cell>
          <cell r="C141">
            <v>69823</v>
          </cell>
          <cell r="D141">
            <v>778</v>
          </cell>
        </row>
        <row r="142">
          <cell r="B142">
            <v>180098</v>
          </cell>
          <cell r="C142">
            <v>96143</v>
          </cell>
          <cell r="D142">
            <v>9637</v>
          </cell>
        </row>
        <row r="143">
          <cell r="B143">
            <v>97473</v>
          </cell>
          <cell r="C143">
            <v>81461</v>
          </cell>
          <cell r="D143">
            <v>7896</v>
          </cell>
        </row>
        <row r="144">
          <cell r="B144">
            <v>209201</v>
          </cell>
          <cell r="C144">
            <v>187595</v>
          </cell>
          <cell r="D144">
            <v>4522</v>
          </cell>
        </row>
        <row r="145">
          <cell r="B145">
            <v>1328109</v>
          </cell>
          <cell r="C145">
            <v>458957</v>
          </cell>
          <cell r="D145">
            <v>844871</v>
          </cell>
        </row>
        <row r="146">
          <cell r="B146">
            <v>665276</v>
          </cell>
          <cell r="C146">
            <v>255641</v>
          </cell>
          <cell r="D146">
            <v>78725</v>
          </cell>
        </row>
        <row r="147">
          <cell r="B147">
            <v>38620</v>
          </cell>
          <cell r="C147">
            <v>31726</v>
          </cell>
          <cell r="D147">
            <v>412</v>
          </cell>
        </row>
        <row r="148">
          <cell r="B148">
            <v>50540</v>
          </cell>
          <cell r="C148">
            <v>35314</v>
          </cell>
          <cell r="D148">
            <v>1912</v>
          </cell>
        </row>
        <row r="149">
          <cell r="B149">
            <v>910715</v>
          </cell>
          <cell r="C149">
            <v>506586</v>
          </cell>
          <cell r="D149">
            <v>68793</v>
          </cell>
        </row>
        <row r="150">
          <cell r="B150">
            <v>738653</v>
          </cell>
          <cell r="C150">
            <v>519222</v>
          </cell>
          <cell r="D150">
            <v>122456</v>
          </cell>
        </row>
        <row r="151">
          <cell r="B151">
            <v>311953</v>
          </cell>
          <cell r="C151">
            <v>272538</v>
          </cell>
          <cell r="D151">
            <v>10315</v>
          </cell>
        </row>
        <row r="152">
          <cell r="B152">
            <v>416203</v>
          </cell>
          <cell r="C152">
            <v>278224</v>
          </cell>
          <cell r="D152">
            <v>59363</v>
          </cell>
        </row>
        <row r="153">
          <cell r="B153">
            <v>189268</v>
          </cell>
          <cell r="C153">
            <v>155442</v>
          </cell>
          <cell r="D153">
            <v>2442</v>
          </cell>
        </row>
        <row r="154">
          <cell r="B154">
            <v>119430</v>
          </cell>
          <cell r="C154">
            <v>89211</v>
          </cell>
          <cell r="D154">
            <v>9716</v>
          </cell>
        </row>
        <row r="155">
          <cell r="B155">
            <v>594311</v>
          </cell>
          <cell r="C155">
            <v>398250</v>
          </cell>
          <cell r="D155">
            <v>16506</v>
          </cell>
        </row>
        <row r="156">
          <cell r="B156">
            <v>35117</v>
          </cell>
          <cell r="C156">
            <v>29350</v>
          </cell>
          <cell r="D156">
            <v>2053</v>
          </cell>
        </row>
        <row r="157">
          <cell r="B157">
            <v>1211320</v>
          </cell>
          <cell r="C157">
            <v>1025205</v>
          </cell>
          <cell r="D157">
            <v>183151</v>
          </cell>
        </row>
        <row r="158">
          <cell r="B158">
            <v>35472</v>
          </cell>
          <cell r="C158">
            <v>29655</v>
          </cell>
          <cell r="D158">
            <v>1212</v>
          </cell>
        </row>
        <row r="159">
          <cell r="B159">
            <v>51295</v>
          </cell>
          <cell r="C159">
            <v>45193</v>
          </cell>
          <cell r="D159">
            <v>1519</v>
          </cell>
        </row>
        <row r="162">
          <cell r="B162">
            <v>54225227</v>
          </cell>
          <cell r="C162">
            <v>32123897</v>
          </cell>
          <cell r="D162">
            <v>7398029</v>
          </cell>
        </row>
        <row r="163">
          <cell r="B163">
            <v>24890</v>
          </cell>
          <cell r="C163">
            <v>19996</v>
          </cell>
          <cell r="D163">
            <v>1611</v>
          </cell>
        </row>
        <row r="164">
          <cell r="B164">
            <v>19055</v>
          </cell>
          <cell r="C164">
            <v>17759</v>
          </cell>
          <cell r="D164">
            <v>901</v>
          </cell>
        </row>
        <row r="165">
          <cell r="B165">
            <v>22063</v>
          </cell>
          <cell r="C165">
            <v>17509</v>
          </cell>
          <cell r="D165">
            <v>920</v>
          </cell>
        </row>
        <row r="166">
          <cell r="B166">
            <v>52875</v>
          </cell>
          <cell r="C166">
            <v>43945</v>
          </cell>
          <cell r="D166">
            <v>862</v>
          </cell>
        </row>
        <row r="169">
          <cell r="B169">
            <v>1450981</v>
          </cell>
          <cell r="C169">
            <v>1195041</v>
          </cell>
          <cell r="D169">
            <v>46817</v>
          </cell>
        </row>
        <row r="170">
          <cell r="B170">
            <v>20902</v>
          </cell>
          <cell r="C170">
            <v>19900</v>
          </cell>
          <cell r="D170">
            <v>764</v>
          </cell>
        </row>
        <row r="171">
          <cell r="B171">
            <v>140828</v>
          </cell>
          <cell r="C171">
            <v>85041</v>
          </cell>
          <cell r="D171">
            <v>12445</v>
          </cell>
        </row>
        <row r="174">
          <cell r="B174">
            <v>2016535</v>
          </cell>
          <cell r="C174">
            <v>1621924</v>
          </cell>
          <cell r="D174">
            <v>98843</v>
          </cell>
        </row>
        <row r="175">
          <cell r="B175">
            <v>228186</v>
          </cell>
          <cell r="C175">
            <v>161637</v>
          </cell>
          <cell r="D175">
            <v>13687</v>
          </cell>
        </row>
        <row r="176">
          <cell r="B176">
            <v>49731</v>
          </cell>
          <cell r="C176">
            <v>38292</v>
          </cell>
          <cell r="D176">
            <v>4209</v>
          </cell>
        </row>
        <row r="177">
          <cell r="B177">
            <v>19579</v>
          </cell>
          <cell r="C177">
            <v>12989</v>
          </cell>
          <cell r="D177">
            <v>635</v>
          </cell>
        </row>
        <row r="178">
          <cell r="B178">
            <v>34065</v>
          </cell>
          <cell r="C178">
            <v>21672</v>
          </cell>
          <cell r="D178">
            <v>2298</v>
          </cell>
        </row>
        <row r="179">
          <cell r="B179">
            <v>41831</v>
          </cell>
          <cell r="C179">
            <v>26976</v>
          </cell>
          <cell r="D179">
            <v>3158</v>
          </cell>
        </row>
        <row r="182">
          <cell r="B182">
            <v>11157300</v>
          </cell>
          <cell r="C182">
            <v>7467225</v>
          </cell>
          <cell r="D182">
            <v>176148</v>
          </cell>
        </row>
        <row r="183">
          <cell r="B183">
            <v>35549</v>
          </cell>
          <cell r="C183">
            <v>31994</v>
          </cell>
          <cell r="D183">
            <v>2367</v>
          </cell>
        </row>
        <row r="184">
          <cell r="B184">
            <v>479224</v>
          </cell>
          <cell r="C184">
            <v>365431</v>
          </cell>
          <cell r="D184">
            <v>68834</v>
          </cell>
        </row>
        <row r="185">
          <cell r="B185">
            <v>9735</v>
          </cell>
          <cell r="C185">
            <v>8990</v>
          </cell>
          <cell r="D185">
            <v>584</v>
          </cell>
        </row>
        <row r="186">
          <cell r="B186">
            <v>332309</v>
          </cell>
          <cell r="C186">
            <v>246738</v>
          </cell>
          <cell r="D186">
            <v>42802</v>
          </cell>
        </row>
        <row r="187">
          <cell r="B187">
            <v>3304047</v>
          </cell>
          <cell r="C187">
            <v>2812039</v>
          </cell>
          <cell r="D187">
            <v>7820</v>
          </cell>
        </row>
        <row r="188">
          <cell r="B188">
            <v>13761</v>
          </cell>
          <cell r="C188">
            <v>12351</v>
          </cell>
          <cell r="D188">
            <v>1244</v>
          </cell>
        </row>
        <row r="191">
          <cell r="B191">
            <v>528516</v>
          </cell>
          <cell r="C191">
            <v>444958</v>
          </cell>
          <cell r="D191">
            <v>12842</v>
          </cell>
        </row>
        <row r="192">
          <cell r="B192">
            <v>67567</v>
          </cell>
          <cell r="C192">
            <v>53905</v>
          </cell>
          <cell r="D192">
            <v>2633</v>
          </cell>
        </row>
        <row r="193">
          <cell r="B193">
            <v>1309312</v>
          </cell>
          <cell r="C193">
            <v>774517</v>
          </cell>
          <cell r="D193">
            <v>11004</v>
          </cell>
        </row>
        <row r="194">
          <cell r="B194">
            <v>11217</v>
          </cell>
          <cell r="C194">
            <v>7255</v>
          </cell>
          <cell r="D194">
            <v>413</v>
          </cell>
        </row>
        <row r="195">
          <cell r="B195">
            <v>56511</v>
          </cell>
          <cell r="C195">
            <v>47149</v>
          </cell>
          <cell r="D195">
            <v>757</v>
          </cell>
        </row>
        <row r="196">
          <cell r="B196">
            <v>23653</v>
          </cell>
          <cell r="C196">
            <v>19947</v>
          </cell>
          <cell r="D196">
            <v>382</v>
          </cell>
        </row>
        <row r="197">
          <cell r="B197">
            <v>44239</v>
          </cell>
          <cell r="C197">
            <v>30442</v>
          </cell>
          <cell r="D197">
            <v>1260</v>
          </cell>
        </row>
        <row r="200">
          <cell r="B200">
            <v>124257</v>
          </cell>
          <cell r="C200">
            <v>110427</v>
          </cell>
          <cell r="D200">
            <v>10875</v>
          </cell>
        </row>
        <row r="201">
          <cell r="B201">
            <v>190388</v>
          </cell>
          <cell r="C201">
            <v>177305</v>
          </cell>
          <cell r="D201">
            <v>6773</v>
          </cell>
        </row>
        <row r="202">
          <cell r="B202">
            <v>23947</v>
          </cell>
          <cell r="C202">
            <v>21747</v>
          </cell>
          <cell r="D202">
            <v>852</v>
          </cell>
        </row>
        <row r="203">
          <cell r="B203">
            <v>89607</v>
          </cell>
          <cell r="C203">
            <v>86906</v>
          </cell>
          <cell r="D203">
            <v>119</v>
          </cell>
        </row>
        <row r="204">
          <cell r="B204">
            <v>65369</v>
          </cell>
          <cell r="C204">
            <v>59486</v>
          </cell>
          <cell r="D204">
            <v>4099</v>
          </cell>
        </row>
        <row r="205">
          <cell r="B205">
            <v>147159</v>
          </cell>
          <cell r="C205">
            <v>135012</v>
          </cell>
          <cell r="D205">
            <v>12069</v>
          </cell>
        </row>
        <row r="206">
          <cell r="B206">
            <v>196118</v>
          </cell>
          <cell r="C206">
            <v>131167</v>
          </cell>
          <cell r="D206">
            <v>52929</v>
          </cell>
        </row>
        <row r="209">
          <cell r="B209">
            <v>16226</v>
          </cell>
          <cell r="C209">
            <v>11863</v>
          </cell>
          <cell r="D209">
            <v>77</v>
          </cell>
        </row>
        <row r="210">
          <cell r="B210">
            <v>48356</v>
          </cell>
          <cell r="C210">
            <v>36551</v>
          </cell>
          <cell r="D210">
            <v>1672</v>
          </cell>
        </row>
        <row r="211">
          <cell r="B211">
            <v>54382</v>
          </cell>
          <cell r="C211">
            <v>37533</v>
          </cell>
          <cell r="D211">
            <v>2673</v>
          </cell>
        </row>
        <row r="212">
          <cell r="B212">
            <v>5558565</v>
          </cell>
          <cell r="C212">
            <v>776878</v>
          </cell>
          <cell r="D212">
            <v>81069</v>
          </cell>
        </row>
        <row r="213">
          <cell r="B213">
            <v>28812</v>
          </cell>
          <cell r="C213">
            <v>23649</v>
          </cell>
          <cell r="D213">
            <v>593</v>
          </cell>
        </row>
        <row r="214">
          <cell r="B214">
            <v>61143</v>
          </cell>
          <cell r="C214">
            <v>56900</v>
          </cell>
          <cell r="D214">
            <v>3326</v>
          </cell>
        </row>
        <row r="215">
          <cell r="B215">
            <v>181465</v>
          </cell>
          <cell r="C215">
            <v>120189</v>
          </cell>
          <cell r="D215">
            <v>4025</v>
          </cell>
        </row>
        <row r="216">
          <cell r="B216">
            <v>89306</v>
          </cell>
          <cell r="C216">
            <v>71838</v>
          </cell>
          <cell r="D216">
            <v>1678</v>
          </cell>
        </row>
        <row r="217">
          <cell r="B217">
            <v>46145</v>
          </cell>
          <cell r="C217">
            <v>44717</v>
          </cell>
          <cell r="D217">
            <v>701</v>
          </cell>
        </row>
        <row r="218">
          <cell r="B218">
            <v>58972</v>
          </cell>
          <cell r="C218">
            <v>41515</v>
          </cell>
          <cell r="D218">
            <v>1573</v>
          </cell>
        </row>
        <row r="219">
          <cell r="B219">
            <v>204468</v>
          </cell>
          <cell r="C219">
            <v>160683</v>
          </cell>
          <cell r="D219">
            <v>7632</v>
          </cell>
        </row>
        <row r="220">
          <cell r="B220">
            <v>63081</v>
          </cell>
          <cell r="C220">
            <v>45779</v>
          </cell>
          <cell r="D220">
            <v>5916</v>
          </cell>
        </row>
        <row r="221">
          <cell r="B221">
            <v>64181</v>
          </cell>
          <cell r="C221">
            <v>54528</v>
          </cell>
          <cell r="D221">
            <v>4159</v>
          </cell>
        </row>
        <row r="222">
          <cell r="B222">
            <v>43812</v>
          </cell>
          <cell r="C222">
            <v>39294</v>
          </cell>
          <cell r="D222">
            <v>3371</v>
          </cell>
        </row>
        <row r="223">
          <cell r="B223">
            <v>91596</v>
          </cell>
          <cell r="C223">
            <v>76008</v>
          </cell>
          <cell r="D223">
            <v>2759</v>
          </cell>
        </row>
        <row r="225">
          <cell r="B225">
            <v>261428</v>
          </cell>
          <cell r="C225">
            <v>190729</v>
          </cell>
          <cell r="D225">
            <v>13177</v>
          </cell>
        </row>
        <row r="226">
          <cell r="B226">
            <v>267621</v>
          </cell>
          <cell r="C226">
            <v>135777</v>
          </cell>
          <cell r="D226">
            <v>1928</v>
          </cell>
        </row>
        <row r="227">
          <cell r="B227">
            <v>78348</v>
          </cell>
          <cell r="C227">
            <v>63750</v>
          </cell>
          <cell r="D227">
            <v>2094</v>
          </cell>
        </row>
        <row r="228">
          <cell r="B228">
            <v>92688</v>
          </cell>
          <cell r="C228">
            <v>47037</v>
          </cell>
          <cell r="D228">
            <v>1853</v>
          </cell>
        </row>
        <row r="229">
          <cell r="B229">
            <v>501313</v>
          </cell>
          <cell r="C229">
            <v>405075</v>
          </cell>
          <cell r="D229">
            <v>20825</v>
          </cell>
        </row>
        <row r="230">
          <cell r="B230">
            <v>283859</v>
          </cell>
          <cell r="C230">
            <v>253290</v>
          </cell>
          <cell r="D230">
            <v>27765</v>
          </cell>
        </row>
        <row r="231">
          <cell r="B231">
            <v>334969</v>
          </cell>
          <cell r="C231">
            <v>291376</v>
          </cell>
          <cell r="D231">
            <v>26737</v>
          </cell>
        </row>
        <row r="232">
          <cell r="B232">
            <v>50772</v>
          </cell>
          <cell r="C232">
            <v>49851</v>
          </cell>
          <cell r="D232">
            <v>488</v>
          </cell>
        </row>
        <row r="233">
          <cell r="B233">
            <v>223441</v>
          </cell>
          <cell r="C233">
            <v>196526</v>
          </cell>
          <cell r="D233">
            <v>8798</v>
          </cell>
        </row>
        <row r="234">
          <cell r="B234">
            <v>278637</v>
          </cell>
          <cell r="C234">
            <v>258664</v>
          </cell>
          <cell r="D234">
            <v>11807</v>
          </cell>
        </row>
        <row r="235">
          <cell r="B235">
            <v>27786</v>
          </cell>
          <cell r="C235">
            <v>19026</v>
          </cell>
          <cell r="D235">
            <v>2991</v>
          </cell>
        </row>
        <row r="236">
          <cell r="B236">
            <v>69385</v>
          </cell>
          <cell r="C236">
            <v>56718</v>
          </cell>
          <cell r="D236">
            <v>364</v>
          </cell>
        </row>
        <row r="237">
          <cell r="B237">
            <v>29390</v>
          </cell>
          <cell r="C237">
            <v>26181</v>
          </cell>
          <cell r="D237">
            <v>857</v>
          </cell>
        </row>
        <row r="238">
          <cell r="B238">
            <v>545001</v>
          </cell>
          <cell r="C238">
            <v>507972</v>
          </cell>
          <cell r="D238">
            <v>24147</v>
          </cell>
        </row>
        <row r="239">
          <cell r="B239">
            <v>56755</v>
          </cell>
          <cell r="C239">
            <v>48045</v>
          </cell>
          <cell r="D239">
            <v>8636</v>
          </cell>
        </row>
        <row r="240">
          <cell r="B240">
            <v>123959</v>
          </cell>
          <cell r="C240">
            <v>101577</v>
          </cell>
          <cell r="D240">
            <v>17500</v>
          </cell>
        </row>
        <row r="241">
          <cell r="B241">
            <v>68561</v>
          </cell>
          <cell r="C241">
            <v>62589</v>
          </cell>
          <cell r="D241">
            <v>20</v>
          </cell>
        </row>
        <row r="242">
          <cell r="B242">
            <v>38476</v>
          </cell>
          <cell r="C242">
            <v>24326</v>
          </cell>
          <cell r="D242">
            <v>1461</v>
          </cell>
        </row>
        <row r="243">
          <cell r="B243">
            <v>22079</v>
          </cell>
          <cell r="C243">
            <v>19869</v>
          </cell>
          <cell r="D243">
            <v>161</v>
          </cell>
        </row>
        <row r="244">
          <cell r="B244">
            <v>165551</v>
          </cell>
          <cell r="C244">
            <v>146823</v>
          </cell>
          <cell r="D244">
            <v>3324</v>
          </cell>
        </row>
        <row r="247">
          <cell r="B247">
            <v>12098534</v>
          </cell>
          <cell r="C247">
            <v>9485166</v>
          </cell>
          <cell r="D247">
            <v>575649</v>
          </cell>
        </row>
        <row r="250">
          <cell r="B250">
            <v>2749</v>
          </cell>
          <cell r="C250">
            <v>2343</v>
          </cell>
          <cell r="D250">
            <v>18</v>
          </cell>
        </row>
        <row r="253">
          <cell r="B253">
            <v>9923796</v>
          </cell>
          <cell r="C253">
            <v>8524232</v>
          </cell>
          <cell r="D253">
            <v>989831</v>
          </cell>
        </row>
        <row r="254">
          <cell r="B254">
            <v>50034</v>
          </cell>
          <cell r="C254">
            <v>36374</v>
          </cell>
          <cell r="D254">
            <v>822</v>
          </cell>
        </row>
        <row r="255">
          <cell r="B255">
            <v>218746</v>
          </cell>
          <cell r="C255">
            <v>186113</v>
          </cell>
          <cell r="D255">
            <v>4673</v>
          </cell>
        </row>
        <row r="256">
          <cell r="B256">
            <v>905220</v>
          </cell>
          <cell r="C256">
            <v>835726</v>
          </cell>
          <cell r="D256">
            <v>26580</v>
          </cell>
        </row>
        <row r="257">
          <cell r="B257">
            <v>139198</v>
          </cell>
          <cell r="C257">
            <v>119387</v>
          </cell>
          <cell r="D257">
            <v>3671</v>
          </cell>
        </row>
        <row r="260">
          <cell r="B260">
            <v>727604</v>
          </cell>
          <cell r="C260">
            <v>693928</v>
          </cell>
          <cell r="D260">
            <v>15237</v>
          </cell>
        </row>
        <row r="261">
          <cell r="B261">
            <v>48167</v>
          </cell>
          <cell r="C261">
            <v>36186</v>
          </cell>
          <cell r="D261">
            <v>1511</v>
          </cell>
        </row>
        <row r="264">
          <cell r="B264">
            <v>4903594</v>
          </cell>
          <cell r="C264">
            <v>3977632</v>
          </cell>
          <cell r="D264">
            <v>79723</v>
          </cell>
        </row>
        <row r="267">
          <cell r="B267">
            <v>2543447</v>
          </cell>
          <cell r="C267">
            <v>2352197</v>
          </cell>
          <cell r="D267">
            <v>17231</v>
          </cell>
        </row>
        <row r="270">
          <cell r="B270">
            <v>979390</v>
          </cell>
          <cell r="C270">
            <v>879838</v>
          </cell>
          <cell r="D270">
            <v>18037</v>
          </cell>
        </row>
        <row r="273">
          <cell r="B273">
            <v>198659</v>
          </cell>
          <cell r="C273">
            <v>183874</v>
          </cell>
          <cell r="D273">
            <v>2935</v>
          </cell>
        </row>
        <row r="278">
          <cell r="B278">
            <v>56633122</v>
          </cell>
          <cell r="C278">
            <v>56417403</v>
          </cell>
          <cell r="D278">
            <v>0</v>
          </cell>
        </row>
        <row r="281">
          <cell r="B281">
            <v>0</v>
          </cell>
          <cell r="C281">
            <v>0</v>
          </cell>
          <cell r="D281">
            <v>0</v>
          </cell>
        </row>
        <row r="282">
          <cell r="B282">
            <v>0</v>
          </cell>
          <cell r="C282">
            <v>0</v>
          </cell>
          <cell r="D282">
            <v>0</v>
          </cell>
        </row>
        <row r="283">
          <cell r="B283">
            <v>0</v>
          </cell>
          <cell r="C283">
            <v>0</v>
          </cell>
          <cell r="D283">
            <v>0</v>
          </cell>
        </row>
        <row r="284">
          <cell r="B284">
            <v>0</v>
          </cell>
          <cell r="C284">
            <v>0</v>
          </cell>
          <cell r="D284">
            <v>0</v>
          </cell>
        </row>
        <row r="285">
          <cell r="B285">
            <v>1212818</v>
          </cell>
          <cell r="C285">
            <v>1108213</v>
          </cell>
          <cell r="D285">
            <v>2063</v>
          </cell>
        </row>
        <row r="287">
          <cell r="B287">
            <v>0</v>
          </cell>
          <cell r="C287">
            <v>0</v>
          </cell>
          <cell r="D287">
            <v>0</v>
          </cell>
        </row>
        <row r="289">
          <cell r="B289">
            <v>0</v>
          </cell>
          <cell r="C289">
            <v>0</v>
          </cell>
          <cell r="D289">
            <v>0</v>
          </cell>
        </row>
        <row r="291">
          <cell r="B291">
            <v>0</v>
          </cell>
          <cell r="C291">
            <v>0</v>
          </cell>
          <cell r="D291">
            <v>0</v>
          </cell>
        </row>
        <row r="293">
          <cell r="B293">
            <v>0</v>
          </cell>
          <cell r="C293">
            <v>0</v>
          </cell>
          <cell r="D293">
            <v>0</v>
          </cell>
        </row>
        <row r="295">
          <cell r="B295">
            <v>0</v>
          </cell>
          <cell r="C295">
            <v>0</v>
          </cell>
          <cell r="D295">
            <v>0</v>
          </cell>
        </row>
        <row r="297">
          <cell r="B297">
            <v>0</v>
          </cell>
          <cell r="C297">
            <v>0</v>
          </cell>
          <cell r="D297">
            <v>0</v>
          </cell>
        </row>
        <row r="299">
          <cell r="B299">
            <v>0</v>
          </cell>
          <cell r="C299">
            <v>0</v>
          </cell>
          <cell r="D299">
            <v>0</v>
          </cell>
        </row>
        <row r="301">
          <cell r="B301">
            <v>0</v>
          </cell>
          <cell r="C301">
            <v>0</v>
          </cell>
          <cell r="D301">
            <v>0</v>
          </cell>
        </row>
        <row r="303">
          <cell r="B303">
            <v>0</v>
          </cell>
          <cell r="C303">
            <v>0</v>
          </cell>
          <cell r="D303">
            <v>0</v>
          </cell>
        </row>
        <row r="307">
          <cell r="B307">
            <v>0</v>
          </cell>
          <cell r="C307">
            <v>0</v>
          </cell>
          <cell r="D307">
            <v>0</v>
          </cell>
        </row>
        <row r="315">
          <cell r="B315">
            <v>0</v>
          </cell>
          <cell r="C315">
            <v>0</v>
          </cell>
          <cell r="D315">
            <v>0</v>
          </cell>
        </row>
        <row r="316">
          <cell r="B316">
            <v>208419914</v>
          </cell>
          <cell r="C316">
            <v>204662275</v>
          </cell>
          <cell r="D316">
            <v>16107</v>
          </cell>
        </row>
        <row r="317">
          <cell r="B317">
            <v>0</v>
          </cell>
          <cell r="C317">
            <v>0</v>
          </cell>
          <cell r="D317">
            <v>0</v>
          </cell>
        </row>
        <row r="318">
          <cell r="B318">
            <v>0</v>
          </cell>
          <cell r="C318">
            <v>0</v>
          </cell>
          <cell r="D318">
            <v>0</v>
          </cell>
        </row>
        <row r="319">
          <cell r="B319">
            <v>0</v>
          </cell>
          <cell r="C319">
            <v>0</v>
          </cell>
          <cell r="D319">
            <v>0</v>
          </cell>
        </row>
        <row r="320">
          <cell r="B320">
            <v>0</v>
          </cell>
          <cell r="C320">
            <v>0</v>
          </cell>
          <cell r="D320">
            <v>0</v>
          </cell>
        </row>
        <row r="321">
          <cell r="B321">
            <v>0</v>
          </cell>
          <cell r="C321">
            <v>0</v>
          </cell>
          <cell r="D321">
            <v>0</v>
          </cell>
        </row>
        <row r="322">
          <cell r="B322">
            <v>0</v>
          </cell>
          <cell r="C322">
            <v>0</v>
          </cell>
          <cell r="D322">
            <v>0</v>
          </cell>
        </row>
        <row r="323">
          <cell r="B323">
            <v>0</v>
          </cell>
          <cell r="C323">
            <v>0</v>
          </cell>
          <cell r="D32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s of December"/>
      <sheetName val="As of November"/>
      <sheetName val="As of October"/>
      <sheetName val="As of September"/>
      <sheetName val="As of August"/>
      <sheetName val="As of July"/>
      <sheetName val="As of June"/>
      <sheetName val="As of May"/>
      <sheetName val="As of April"/>
      <sheetName val="As of March"/>
      <sheetName val="As of February"/>
      <sheetName val="As of January (2)"/>
      <sheetName val="NCA RELEASES (2)"/>
      <sheetName val="all(net trust &amp;WF) (2)"/>
    </sheetNames>
    <sheetDataSet>
      <sheetData sheetId="12">
        <row r="8">
          <cell r="K8">
            <v>5364152</v>
          </cell>
        </row>
        <row r="9">
          <cell r="K9">
            <v>1856851</v>
          </cell>
        </row>
        <row r="10">
          <cell r="K10">
            <v>113272</v>
          </cell>
        </row>
        <row r="11">
          <cell r="K11">
            <v>9911066</v>
          </cell>
        </row>
        <row r="12">
          <cell r="K12">
            <v>35972490</v>
          </cell>
        </row>
        <row r="13">
          <cell r="K13">
            <v>5222501</v>
          </cell>
        </row>
        <row r="14">
          <cell r="K14">
            <v>155241094</v>
          </cell>
        </row>
        <row r="15">
          <cell r="K15">
            <v>18932678</v>
          </cell>
        </row>
        <row r="16">
          <cell r="K16">
            <v>576440</v>
          </cell>
        </row>
        <row r="17">
          <cell r="K17">
            <v>13926339</v>
          </cell>
        </row>
        <row r="18">
          <cell r="K18">
            <v>12688673</v>
          </cell>
        </row>
        <row r="19">
          <cell r="K19">
            <v>5898937</v>
          </cell>
        </row>
        <row r="20">
          <cell r="K20">
            <v>25185014</v>
          </cell>
        </row>
        <row r="21">
          <cell r="K21">
            <v>83337489</v>
          </cell>
        </row>
        <row r="22">
          <cell r="K22">
            <v>7337367</v>
          </cell>
        </row>
        <row r="23">
          <cell r="K23">
            <v>6898024</v>
          </cell>
        </row>
        <row r="24">
          <cell r="K24">
            <v>88913129</v>
          </cell>
        </row>
        <row r="25">
          <cell r="K25">
            <v>113932757</v>
          </cell>
        </row>
        <row r="26">
          <cell r="K26">
            <v>9976957</v>
          </cell>
        </row>
        <row r="27">
          <cell r="K27">
            <v>54344110</v>
          </cell>
        </row>
        <row r="28">
          <cell r="K28">
            <v>1612711</v>
          </cell>
        </row>
        <row r="29">
          <cell r="K29">
            <v>2389927</v>
          </cell>
        </row>
        <row r="30">
          <cell r="K30">
            <v>15331925</v>
          </cell>
        </row>
        <row r="31">
          <cell r="K31">
            <v>2041015</v>
          </cell>
        </row>
        <row r="32">
          <cell r="K32">
            <v>836845</v>
          </cell>
        </row>
        <row r="33">
          <cell r="K33">
            <v>10061144</v>
          </cell>
        </row>
        <row r="34">
          <cell r="K34">
            <v>2749</v>
          </cell>
        </row>
        <row r="35">
          <cell r="K35">
            <v>11236994</v>
          </cell>
        </row>
        <row r="36">
          <cell r="K36">
            <v>775771</v>
          </cell>
        </row>
        <row r="37">
          <cell r="K37">
            <v>4903594</v>
          </cell>
        </row>
        <row r="38">
          <cell r="K38">
            <v>2543447</v>
          </cell>
        </row>
        <row r="39">
          <cell r="K39">
            <v>979390</v>
          </cell>
        </row>
        <row r="40">
          <cell r="K40">
            <v>198659</v>
          </cell>
        </row>
        <row r="41">
          <cell r="K41">
            <v>12098534</v>
          </cell>
        </row>
        <row r="42">
          <cell r="K42">
            <v>56633122</v>
          </cell>
        </row>
        <row r="43">
          <cell r="K43">
            <v>208419914</v>
          </cell>
        </row>
        <row r="44">
          <cell r="K44">
            <v>1212818</v>
          </cell>
        </row>
        <row r="45">
          <cell r="K45">
            <v>69385</v>
          </cell>
        </row>
        <row r="46">
          <cell r="K46">
            <v>986977284</v>
          </cell>
        </row>
        <row r="51">
          <cell r="F51">
            <v>2210945</v>
          </cell>
          <cell r="J51">
            <v>2390051</v>
          </cell>
          <cell r="K51">
            <v>763156</v>
          </cell>
        </row>
        <row r="52">
          <cell r="F52">
            <v>946761</v>
          </cell>
          <cell r="J52">
            <v>737725</v>
          </cell>
          <cell r="K52">
            <v>172365</v>
          </cell>
        </row>
        <row r="53">
          <cell r="F53">
            <v>44750</v>
          </cell>
          <cell r="J53">
            <v>49480</v>
          </cell>
          <cell r="K53">
            <v>19042</v>
          </cell>
        </row>
        <row r="54">
          <cell r="F54">
            <v>3723267</v>
          </cell>
          <cell r="J54">
            <v>4931173</v>
          </cell>
          <cell r="K54">
            <v>1256626</v>
          </cell>
        </row>
        <row r="55">
          <cell r="F55">
            <v>14495192</v>
          </cell>
          <cell r="J55">
            <v>16086997</v>
          </cell>
          <cell r="K55">
            <v>5390301</v>
          </cell>
        </row>
        <row r="56">
          <cell r="F56">
            <v>3435145</v>
          </cell>
          <cell r="J56">
            <v>1549574</v>
          </cell>
          <cell r="K56">
            <v>237782</v>
          </cell>
        </row>
        <row r="57">
          <cell r="F57">
            <v>59059387</v>
          </cell>
          <cell r="J57">
            <v>74434849</v>
          </cell>
          <cell r="K57">
            <v>21746858</v>
          </cell>
        </row>
        <row r="58">
          <cell r="F58">
            <v>7284738</v>
          </cell>
          <cell r="J58">
            <v>8631422</v>
          </cell>
          <cell r="K58">
            <v>3016518</v>
          </cell>
        </row>
        <row r="59">
          <cell r="F59">
            <v>203256</v>
          </cell>
          <cell r="J59">
            <v>231880</v>
          </cell>
          <cell r="K59">
            <v>141304</v>
          </cell>
        </row>
        <row r="60">
          <cell r="F60">
            <v>5677037</v>
          </cell>
          <cell r="J60">
            <v>6209782</v>
          </cell>
          <cell r="K60">
            <v>2039520</v>
          </cell>
        </row>
        <row r="61">
          <cell r="F61">
            <v>2889699</v>
          </cell>
          <cell r="J61">
            <v>8343262</v>
          </cell>
          <cell r="K61">
            <v>1455712</v>
          </cell>
        </row>
        <row r="62">
          <cell r="F62">
            <v>2979694</v>
          </cell>
          <cell r="J62">
            <v>2155814</v>
          </cell>
          <cell r="K62">
            <v>763429</v>
          </cell>
        </row>
        <row r="63">
          <cell r="F63">
            <v>8458743</v>
          </cell>
          <cell r="J63">
            <v>10547515</v>
          </cell>
          <cell r="K63">
            <v>6178756</v>
          </cell>
        </row>
        <row r="64">
          <cell r="F64">
            <v>29958847</v>
          </cell>
          <cell r="J64">
            <v>41696061</v>
          </cell>
          <cell r="K64">
            <v>11682581</v>
          </cell>
        </row>
        <row r="65">
          <cell r="F65">
            <v>2891212</v>
          </cell>
          <cell r="J65">
            <v>3530792</v>
          </cell>
          <cell r="K65">
            <v>915363</v>
          </cell>
        </row>
        <row r="66">
          <cell r="F66">
            <v>2117306</v>
          </cell>
          <cell r="J66">
            <v>3496121</v>
          </cell>
          <cell r="K66">
            <v>1284597</v>
          </cell>
        </row>
        <row r="67">
          <cell r="F67">
            <v>38164262</v>
          </cell>
          <cell r="J67">
            <v>39733375</v>
          </cell>
          <cell r="K67">
            <v>11015492</v>
          </cell>
        </row>
        <row r="68">
          <cell r="F68">
            <v>44992567</v>
          </cell>
          <cell r="J68">
            <v>50914541</v>
          </cell>
          <cell r="K68">
            <v>18025649</v>
          </cell>
        </row>
        <row r="69">
          <cell r="F69">
            <v>3567314</v>
          </cell>
          <cell r="J69">
            <v>4751561</v>
          </cell>
          <cell r="K69">
            <v>1658082</v>
          </cell>
        </row>
        <row r="70">
          <cell r="F70">
            <v>25480420</v>
          </cell>
          <cell r="J70">
            <v>19111635</v>
          </cell>
          <cell r="K70">
            <v>9752055</v>
          </cell>
        </row>
        <row r="71">
          <cell r="F71">
            <v>507767</v>
          </cell>
          <cell r="J71">
            <v>895965</v>
          </cell>
          <cell r="K71">
            <v>208979</v>
          </cell>
        </row>
        <row r="72">
          <cell r="F72">
            <v>1094535</v>
          </cell>
          <cell r="J72">
            <v>968673</v>
          </cell>
          <cell r="K72">
            <v>326719</v>
          </cell>
        </row>
        <row r="73">
          <cell r="F73">
            <v>5969236</v>
          </cell>
          <cell r="J73">
            <v>5873759</v>
          </cell>
          <cell r="K73">
            <v>3488930</v>
          </cell>
        </row>
        <row r="74">
          <cell r="F74">
            <v>722570</v>
          </cell>
          <cell r="J74">
            <v>965508</v>
          </cell>
          <cell r="K74">
            <v>352937</v>
          </cell>
        </row>
        <row r="75">
          <cell r="F75">
            <v>279085</v>
          </cell>
          <cell r="J75">
            <v>479925</v>
          </cell>
          <cell r="K75">
            <v>77835</v>
          </cell>
        </row>
        <row r="76">
          <cell r="F76">
            <v>3020977</v>
          </cell>
          <cell r="J76">
            <v>3913884</v>
          </cell>
          <cell r="K76">
            <v>3126283</v>
          </cell>
        </row>
        <row r="77">
          <cell r="F77">
            <v>662</v>
          </cell>
          <cell r="J77">
            <v>1866</v>
          </cell>
          <cell r="K77">
            <v>221</v>
          </cell>
        </row>
        <row r="78">
          <cell r="F78">
            <v>4620017</v>
          </cell>
          <cell r="J78">
            <v>5137424</v>
          </cell>
          <cell r="K78">
            <v>1479553</v>
          </cell>
        </row>
        <row r="79">
          <cell r="F79">
            <v>346324</v>
          </cell>
          <cell r="J79">
            <v>343209</v>
          </cell>
          <cell r="K79">
            <v>86238</v>
          </cell>
        </row>
        <row r="80">
          <cell r="F80">
            <v>1991505</v>
          </cell>
          <cell r="J80">
            <v>2253748</v>
          </cell>
          <cell r="K80">
            <v>658341</v>
          </cell>
        </row>
        <row r="81">
          <cell r="F81">
            <v>625584</v>
          </cell>
          <cell r="J81">
            <v>1711841</v>
          </cell>
          <cell r="K81">
            <v>206022</v>
          </cell>
        </row>
        <row r="82">
          <cell r="F82">
            <v>377889</v>
          </cell>
          <cell r="J82">
            <v>464549</v>
          </cell>
          <cell r="K82">
            <v>136952</v>
          </cell>
        </row>
        <row r="83">
          <cell r="F83">
            <v>81599</v>
          </cell>
          <cell r="J83">
            <v>86298</v>
          </cell>
          <cell r="K83">
            <v>30762</v>
          </cell>
        </row>
        <row r="84">
          <cell r="F84">
            <v>3494684</v>
          </cell>
          <cell r="J84">
            <v>5927402</v>
          </cell>
          <cell r="K84">
            <v>2676448</v>
          </cell>
        </row>
        <row r="85">
          <cell r="F85">
            <v>1824847</v>
          </cell>
          <cell r="J85">
            <v>48139432</v>
          </cell>
          <cell r="K85">
            <v>6668843</v>
          </cell>
        </row>
        <row r="86">
          <cell r="F86">
            <v>85601599</v>
          </cell>
          <cell r="J86">
            <v>91083682</v>
          </cell>
          <cell r="K86">
            <v>31734633</v>
          </cell>
        </row>
        <row r="87">
          <cell r="F87">
            <v>152</v>
          </cell>
          <cell r="J87">
            <v>1107540</v>
          </cell>
          <cell r="K87">
            <v>105126</v>
          </cell>
        </row>
        <row r="88">
          <cell r="F88">
            <v>30020</v>
          </cell>
          <cell r="J88">
            <v>29105</v>
          </cell>
          <cell r="K88">
            <v>10260</v>
          </cell>
        </row>
        <row r="89">
          <cell r="F89">
            <v>369169594</v>
          </cell>
          <cell r="J89">
            <v>468917420</v>
          </cell>
          <cell r="K89">
            <v>148890270</v>
          </cell>
          <cell r="S89">
            <v>0</v>
          </cell>
        </row>
      </sheetData>
      <sheetData sheetId="13">
        <row r="8">
          <cell r="K8">
            <v>5128364</v>
          </cell>
        </row>
        <row r="9">
          <cell r="K9">
            <v>984973</v>
          </cell>
        </row>
        <row r="10">
          <cell r="K10">
            <v>96018</v>
          </cell>
        </row>
        <row r="11">
          <cell r="K11">
            <v>5920464</v>
          </cell>
        </row>
        <row r="12">
          <cell r="K12">
            <v>25380257</v>
          </cell>
        </row>
        <row r="13">
          <cell r="K13">
            <v>5104905</v>
          </cell>
        </row>
        <row r="14">
          <cell r="K14">
            <v>141842382</v>
          </cell>
        </row>
        <row r="15">
          <cell r="K15">
            <v>17886437</v>
          </cell>
        </row>
        <row r="16">
          <cell r="K16">
            <v>565767</v>
          </cell>
        </row>
        <row r="17">
          <cell r="K17">
            <v>11960126</v>
          </cell>
        </row>
        <row r="18">
          <cell r="K18">
            <v>10824415</v>
          </cell>
        </row>
        <row r="19">
          <cell r="K19">
            <v>3723515</v>
          </cell>
        </row>
        <row r="20">
          <cell r="K20">
            <v>18714700</v>
          </cell>
        </row>
        <row r="21">
          <cell r="K21">
            <v>74711249</v>
          </cell>
        </row>
        <row r="22">
          <cell r="K22">
            <v>6974787</v>
          </cell>
        </row>
        <row r="23">
          <cell r="K23">
            <v>5404386</v>
          </cell>
        </row>
        <row r="24">
          <cell r="K24">
            <v>86435331</v>
          </cell>
        </row>
        <row r="25">
          <cell r="K25">
            <v>77701832</v>
          </cell>
        </row>
        <row r="26">
          <cell r="K26">
            <v>8492516</v>
          </cell>
        </row>
        <row r="27">
          <cell r="K27">
            <v>39625429</v>
          </cell>
        </row>
        <row r="28">
          <cell r="K28">
            <v>1360008</v>
          </cell>
        </row>
        <row r="29">
          <cell r="K29">
            <v>2006320</v>
          </cell>
        </row>
        <row r="30">
          <cell r="K30">
            <v>11244567</v>
          </cell>
        </row>
        <row r="31">
          <cell r="K31">
            <v>1407464</v>
          </cell>
        </row>
        <row r="32">
          <cell r="K32">
            <v>809766</v>
          </cell>
        </row>
        <row r="33">
          <cell r="K33">
            <v>4742201</v>
          </cell>
        </row>
        <row r="34">
          <cell r="K34">
            <v>2361</v>
          </cell>
        </row>
        <row r="35">
          <cell r="K35">
            <v>10727409</v>
          </cell>
        </row>
        <row r="36">
          <cell r="K36">
            <v>746862</v>
          </cell>
        </row>
        <row r="37">
          <cell r="K37">
            <v>4057355</v>
          </cell>
        </row>
        <row r="38">
          <cell r="K38">
            <v>2369428</v>
          </cell>
        </row>
        <row r="39">
          <cell r="K39">
            <v>897875</v>
          </cell>
        </row>
        <row r="40">
          <cell r="K40">
            <v>186809</v>
          </cell>
        </row>
        <row r="41">
          <cell r="K41">
            <v>10060815</v>
          </cell>
        </row>
        <row r="42">
          <cell r="K42">
            <v>56417403</v>
          </cell>
        </row>
        <row r="43">
          <cell r="K43">
            <v>204678382</v>
          </cell>
        </row>
        <row r="44">
          <cell r="K44">
            <v>1110276</v>
          </cell>
        </row>
        <row r="45">
          <cell r="K45">
            <v>57082</v>
          </cell>
        </row>
        <row r="46">
          <cell r="K46">
            <v>860360236</v>
          </cell>
        </row>
        <row r="51">
          <cell r="F51">
            <v>2111080</v>
          </cell>
          <cell r="J51">
            <v>2390023</v>
          </cell>
          <cell r="K51">
            <v>627261</v>
          </cell>
        </row>
        <row r="52">
          <cell r="F52">
            <v>386450</v>
          </cell>
          <cell r="J52">
            <v>461168</v>
          </cell>
          <cell r="K52">
            <v>137355</v>
          </cell>
        </row>
        <row r="53">
          <cell r="F53">
            <v>44541</v>
          </cell>
          <cell r="J53">
            <v>40308</v>
          </cell>
          <cell r="K53">
            <v>11169</v>
          </cell>
        </row>
        <row r="54">
          <cell r="F54">
            <v>2613485</v>
          </cell>
          <cell r="J54">
            <v>2910637</v>
          </cell>
          <cell r="K54">
            <v>396342</v>
          </cell>
        </row>
        <row r="55">
          <cell r="F55">
            <v>12392410</v>
          </cell>
          <cell r="J55">
            <v>11029750</v>
          </cell>
          <cell r="K55">
            <v>1958097</v>
          </cell>
        </row>
        <row r="56">
          <cell r="F56">
            <v>3416731</v>
          </cell>
          <cell r="J56">
            <v>1525668</v>
          </cell>
          <cell r="K56">
            <v>162506</v>
          </cell>
        </row>
        <row r="57">
          <cell r="F57">
            <v>56314545</v>
          </cell>
          <cell r="J57">
            <v>70124880</v>
          </cell>
          <cell r="K57">
            <v>15402957</v>
          </cell>
        </row>
        <row r="58">
          <cell r="F58">
            <v>7162491</v>
          </cell>
          <cell r="J58">
            <v>8494747</v>
          </cell>
          <cell r="K58">
            <v>2229199</v>
          </cell>
        </row>
        <row r="59">
          <cell r="F59">
            <v>195392</v>
          </cell>
          <cell r="J59">
            <v>231332</v>
          </cell>
          <cell r="K59">
            <v>139043</v>
          </cell>
        </row>
        <row r="60">
          <cell r="F60">
            <v>5517617</v>
          </cell>
          <cell r="J60">
            <v>4782071</v>
          </cell>
          <cell r="K60">
            <v>1660438</v>
          </cell>
        </row>
        <row r="61">
          <cell r="F61">
            <v>2300355</v>
          </cell>
          <cell r="J61">
            <v>7494493</v>
          </cell>
          <cell r="K61">
            <v>1029567</v>
          </cell>
        </row>
        <row r="62">
          <cell r="F62">
            <v>2276591</v>
          </cell>
          <cell r="J62">
            <v>1097547</v>
          </cell>
          <cell r="K62">
            <v>349377</v>
          </cell>
        </row>
        <row r="63">
          <cell r="F63">
            <v>7441025</v>
          </cell>
          <cell r="J63">
            <v>8997325</v>
          </cell>
          <cell r="K63">
            <v>2276350</v>
          </cell>
        </row>
        <row r="64">
          <cell r="F64">
            <v>28483037</v>
          </cell>
          <cell r="J64">
            <v>40655478</v>
          </cell>
          <cell r="K64">
            <v>5572734</v>
          </cell>
        </row>
        <row r="65">
          <cell r="F65">
            <v>2759545</v>
          </cell>
          <cell r="J65">
            <v>3339864</v>
          </cell>
          <cell r="K65">
            <v>875378</v>
          </cell>
        </row>
        <row r="66">
          <cell r="F66">
            <v>1925748</v>
          </cell>
          <cell r="J66">
            <v>2864532</v>
          </cell>
          <cell r="K66">
            <v>614106</v>
          </cell>
        </row>
        <row r="67">
          <cell r="F67">
            <v>37524388</v>
          </cell>
          <cell r="J67">
            <v>38993263</v>
          </cell>
          <cell r="K67">
            <v>9917680</v>
          </cell>
        </row>
        <row r="68">
          <cell r="F68">
            <v>29637695</v>
          </cell>
          <cell r="J68">
            <v>39500242</v>
          </cell>
          <cell r="K68">
            <v>8563895</v>
          </cell>
        </row>
        <row r="69">
          <cell r="F69">
            <v>3389012</v>
          </cell>
          <cell r="J69">
            <v>4294136</v>
          </cell>
          <cell r="K69">
            <v>809368</v>
          </cell>
        </row>
        <row r="70">
          <cell r="F70">
            <v>20463396</v>
          </cell>
          <cell r="J70">
            <v>12362947</v>
          </cell>
          <cell r="K70">
            <v>6799086</v>
          </cell>
        </row>
        <row r="71">
          <cell r="F71">
            <v>417353</v>
          </cell>
          <cell r="J71">
            <v>843463</v>
          </cell>
          <cell r="K71">
            <v>99192</v>
          </cell>
        </row>
        <row r="72">
          <cell r="F72">
            <v>974899</v>
          </cell>
          <cell r="J72">
            <v>880554</v>
          </cell>
          <cell r="K72">
            <v>150867</v>
          </cell>
        </row>
        <row r="73">
          <cell r="F73">
            <v>4705908</v>
          </cell>
          <cell r="J73">
            <v>4921374</v>
          </cell>
          <cell r="K73">
            <v>1617285</v>
          </cell>
        </row>
        <row r="74">
          <cell r="F74">
            <v>597406</v>
          </cell>
          <cell r="J74">
            <v>667470</v>
          </cell>
          <cell r="K74">
            <v>142588</v>
          </cell>
        </row>
        <row r="75">
          <cell r="F75">
            <v>270327</v>
          </cell>
          <cell r="J75">
            <v>476901</v>
          </cell>
          <cell r="K75">
            <v>62538</v>
          </cell>
        </row>
        <row r="76">
          <cell r="F76">
            <v>1853586</v>
          </cell>
          <cell r="J76">
            <v>2304949</v>
          </cell>
          <cell r="K76">
            <v>583666</v>
          </cell>
        </row>
        <row r="77">
          <cell r="F77">
            <v>662</v>
          </cell>
          <cell r="J77">
            <v>1588</v>
          </cell>
          <cell r="K77">
            <v>111</v>
          </cell>
        </row>
        <row r="78">
          <cell r="F78">
            <v>4609794</v>
          </cell>
          <cell r="J78">
            <v>4850719</v>
          </cell>
          <cell r="K78">
            <v>1266896</v>
          </cell>
        </row>
        <row r="79">
          <cell r="F79">
            <v>344012</v>
          </cell>
          <cell r="J79">
            <v>339360</v>
          </cell>
          <cell r="K79">
            <v>63490</v>
          </cell>
        </row>
        <row r="80">
          <cell r="F80">
            <v>1672245</v>
          </cell>
          <cell r="J80">
            <v>2110164</v>
          </cell>
          <cell r="K80">
            <v>274946</v>
          </cell>
        </row>
        <row r="81">
          <cell r="F81">
            <v>622162</v>
          </cell>
          <cell r="J81">
            <v>1715208</v>
          </cell>
          <cell r="K81">
            <v>32058</v>
          </cell>
        </row>
        <row r="82">
          <cell r="F82">
            <v>377725</v>
          </cell>
          <cell r="J82">
            <v>464307</v>
          </cell>
          <cell r="K82">
            <v>55843</v>
          </cell>
        </row>
        <row r="83">
          <cell r="F83">
            <v>80422</v>
          </cell>
          <cell r="J83">
            <v>86607</v>
          </cell>
          <cell r="K83">
            <v>19780</v>
          </cell>
        </row>
        <row r="84">
          <cell r="F84">
            <v>3411751</v>
          </cell>
          <cell r="J84">
            <v>5795999</v>
          </cell>
          <cell r="K84">
            <v>853065</v>
          </cell>
        </row>
        <row r="85">
          <cell r="F85">
            <v>1661710</v>
          </cell>
          <cell r="J85">
            <v>48127239</v>
          </cell>
          <cell r="K85">
            <v>6628454</v>
          </cell>
        </row>
        <row r="86">
          <cell r="F86">
            <v>85600702</v>
          </cell>
          <cell r="J86">
            <v>90547740</v>
          </cell>
          <cell r="K86">
            <v>28529940</v>
          </cell>
        </row>
        <row r="87">
          <cell r="F87">
            <v>152</v>
          </cell>
          <cell r="J87">
            <v>1107536</v>
          </cell>
          <cell r="K87">
            <v>2588</v>
          </cell>
        </row>
        <row r="88">
          <cell r="F88">
            <v>26568</v>
          </cell>
          <cell r="J88">
            <v>25766</v>
          </cell>
          <cell r="K88">
            <v>4748</v>
          </cell>
        </row>
        <row r="89">
          <cell r="F89">
            <v>333582918</v>
          </cell>
          <cell r="J89">
            <v>426857355</v>
          </cell>
          <cell r="K89">
            <v>99919963</v>
          </cell>
          <cell r="S8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35"/>
  <sheetViews>
    <sheetView tabSelected="1" zoomScaleSheetLayoutView="100" zoomScalePageLayoutView="0" workbookViewId="0" topLeftCell="A1">
      <pane xSplit="1" ySplit="7" topLeftCell="B267" activePane="bottomRight" state="frozen"/>
      <selection pane="topLeft" activeCell="J160" sqref="J160"/>
      <selection pane="topRight" activeCell="J160" sqref="J160"/>
      <selection pane="bottomLeft" activeCell="J160" sqref="J160"/>
      <selection pane="bottomRight" activeCell="B267" sqref="B267"/>
    </sheetView>
  </sheetViews>
  <sheetFormatPr defaultColWidth="9.140625" defaultRowHeight="12.75"/>
  <cols>
    <col min="1" max="1" width="30.28125" style="29" customWidth="1"/>
    <col min="2" max="5" width="13.7109375" style="29" customWidth="1"/>
    <col min="6" max="6" width="12.421875" style="29" customWidth="1"/>
    <col min="7" max="7" width="10.7109375" style="30" customWidth="1"/>
    <col min="8" max="8" width="9.57421875" style="31" customWidth="1"/>
    <col min="9" max="9" width="8.28125" style="31" customWidth="1"/>
    <col min="10" max="10" width="10.7109375" style="31" bestFit="1" customWidth="1"/>
    <col min="11" max="16384" width="9.140625" style="31" customWidth="1"/>
  </cols>
  <sheetData>
    <row r="1" spans="1:8" s="4" customFormat="1" ht="12.75" customHeight="1">
      <c r="A1" s="1"/>
      <c r="B1" s="2"/>
      <c r="C1" s="2"/>
      <c r="D1" s="2"/>
      <c r="E1" s="2"/>
      <c r="F1" s="2"/>
      <c r="G1" s="2"/>
      <c r="H1" s="3"/>
    </row>
    <row r="2" spans="1:8" s="7" customFormat="1" ht="14.25">
      <c r="A2" s="5" t="s">
        <v>362</v>
      </c>
      <c r="B2" s="6"/>
      <c r="C2" s="6"/>
      <c r="D2" s="6"/>
      <c r="E2" s="6"/>
      <c r="F2" s="6"/>
      <c r="G2" s="6"/>
      <c r="H2" s="6"/>
    </row>
    <row r="3" spans="1:8" s="7" customFormat="1" ht="11.25">
      <c r="A3" s="8" t="s">
        <v>318</v>
      </c>
      <c r="B3" s="6"/>
      <c r="C3" s="6"/>
      <c r="D3" s="6"/>
      <c r="E3" s="6"/>
      <c r="F3" s="6"/>
      <c r="G3" s="6"/>
      <c r="H3" s="9"/>
    </row>
    <row r="4" spans="1:8" s="7" customFormat="1" ht="11.25">
      <c r="A4" s="10" t="s">
        <v>319</v>
      </c>
      <c r="B4" s="11"/>
      <c r="C4" s="11"/>
      <c r="D4" s="11"/>
      <c r="E4" s="11"/>
      <c r="F4" s="11"/>
      <c r="G4" s="11"/>
      <c r="H4" s="11"/>
    </row>
    <row r="5" spans="1:8" s="4" customFormat="1" ht="6" customHeight="1">
      <c r="A5" s="85" t="s">
        <v>0</v>
      </c>
      <c r="B5" s="54"/>
      <c r="C5" s="55"/>
      <c r="D5" s="56"/>
      <c r="E5" s="57"/>
      <c r="F5" s="54"/>
      <c r="G5" s="57"/>
      <c r="H5" s="57"/>
    </row>
    <row r="6" spans="1:8" s="4" customFormat="1" ht="12.75" customHeight="1">
      <c r="A6" s="86"/>
      <c r="B6" s="88" t="s">
        <v>249</v>
      </c>
      <c r="C6" s="96" t="s">
        <v>333</v>
      </c>
      <c r="D6" s="97"/>
      <c r="E6" s="98"/>
      <c r="F6" s="90" t="s">
        <v>334</v>
      </c>
      <c r="G6" s="92" t="s">
        <v>335</v>
      </c>
      <c r="H6" s="94" t="s">
        <v>320</v>
      </c>
    </row>
    <row r="7" spans="1:8" s="4" customFormat="1" ht="46.5" customHeight="1">
      <c r="A7" s="87"/>
      <c r="B7" s="89"/>
      <c r="C7" s="12" t="s">
        <v>336</v>
      </c>
      <c r="D7" s="12" t="s">
        <v>337</v>
      </c>
      <c r="E7" s="12" t="s">
        <v>321</v>
      </c>
      <c r="F7" s="91"/>
      <c r="G7" s="93"/>
      <c r="H7" s="95"/>
    </row>
    <row r="8" spans="1:8" s="15" customFormat="1" ht="11.25">
      <c r="A8" s="13"/>
      <c r="B8" s="14"/>
      <c r="C8" s="14"/>
      <c r="D8" s="14"/>
      <c r="E8" s="14"/>
      <c r="F8" s="14"/>
      <c r="G8" s="14"/>
      <c r="H8" s="14"/>
    </row>
    <row r="9" spans="1:8" s="15" customFormat="1" ht="13.5">
      <c r="A9" s="25" t="s">
        <v>338</v>
      </c>
      <c r="B9" s="14"/>
      <c r="C9" s="14"/>
      <c r="D9" s="14"/>
      <c r="E9" s="14"/>
      <c r="F9" s="14"/>
      <c r="G9" s="14"/>
      <c r="H9" s="14"/>
    </row>
    <row r="10" spans="1:8" s="15" customFormat="1" ht="11.25" customHeight="1">
      <c r="A10" s="58" t="s">
        <v>2</v>
      </c>
      <c r="B10" s="16">
        <f aca="true" t="shared" si="0" ref="B10:G10">SUM(B11:B15)</f>
        <v>5364152</v>
      </c>
      <c r="C10" s="16">
        <f t="shared" si="0"/>
        <v>4901322</v>
      </c>
      <c r="D10" s="16">
        <f t="shared" si="0"/>
        <v>227042</v>
      </c>
      <c r="E10" s="16">
        <f t="shared" si="0"/>
        <v>5128364</v>
      </c>
      <c r="F10" s="16">
        <f t="shared" si="0"/>
        <v>235788</v>
      </c>
      <c r="G10" s="16">
        <f t="shared" si="0"/>
        <v>462830</v>
      </c>
      <c r="H10" s="75">
        <f aca="true" t="shared" si="1" ref="H10:H15">E10/B10*100</f>
        <v>95.60437511837844</v>
      </c>
    </row>
    <row r="11" spans="1:8" s="15" customFormat="1" ht="11.25" customHeight="1">
      <c r="A11" s="59" t="s">
        <v>3</v>
      </c>
      <c r="B11" s="17">
        <f>+'[1]By Agency-SUM (C)'!B11</f>
        <v>1696076</v>
      </c>
      <c r="C11" s="17">
        <f>+'[1]By Agency-SUM (C)'!C11</f>
        <v>1568198</v>
      </c>
      <c r="D11" s="17">
        <f>+'[1]By Agency-SUM (C)'!D11</f>
        <v>13989</v>
      </c>
      <c r="E11" s="17">
        <f>SUM(C11:D11)</f>
        <v>1582187</v>
      </c>
      <c r="F11" s="17">
        <f>B11-E11</f>
        <v>113889</v>
      </c>
      <c r="G11" s="17">
        <f>B11-C11</f>
        <v>127878</v>
      </c>
      <c r="H11" s="76">
        <f t="shared" si="1"/>
        <v>93.28514759951794</v>
      </c>
    </row>
    <row r="12" spans="1:8" s="15" customFormat="1" ht="11.25" customHeight="1">
      <c r="A12" s="60" t="s">
        <v>4</v>
      </c>
      <c r="B12" s="17">
        <f>+'[1]By Agency-SUM (C)'!B12</f>
        <v>49175</v>
      </c>
      <c r="C12" s="17">
        <f>+'[1]By Agency-SUM (C)'!C12</f>
        <v>47916</v>
      </c>
      <c r="D12" s="17">
        <f>+'[1]By Agency-SUM (C)'!D12</f>
        <v>1188</v>
      </c>
      <c r="E12" s="17">
        <f>SUM(C12:D12)</f>
        <v>49104</v>
      </c>
      <c r="F12" s="17">
        <f>B12-E12</f>
        <v>71</v>
      </c>
      <c r="G12" s="17">
        <f>B12-C12</f>
        <v>1259</v>
      </c>
      <c r="H12" s="76">
        <f t="shared" si="1"/>
        <v>99.85561769191662</v>
      </c>
    </row>
    <row r="13" spans="1:8" s="15" customFormat="1" ht="11.25" customHeight="1">
      <c r="A13" s="59" t="s">
        <v>5</v>
      </c>
      <c r="B13" s="17">
        <f>+'[1]By Agency-SUM (C)'!B13</f>
        <v>225967</v>
      </c>
      <c r="C13" s="17">
        <f>+'[1]By Agency-SUM (C)'!C13</f>
        <v>211643</v>
      </c>
      <c r="D13" s="17">
        <f>+'[1]By Agency-SUM (C)'!D13</f>
        <v>8849</v>
      </c>
      <c r="E13" s="17">
        <f>SUM(C13:D13)</f>
        <v>220492</v>
      </c>
      <c r="F13" s="17">
        <f>B13-E13</f>
        <v>5475</v>
      </c>
      <c r="G13" s="17">
        <f>B13-C13</f>
        <v>14324</v>
      </c>
      <c r="H13" s="76">
        <f t="shared" si="1"/>
        <v>97.57707983909155</v>
      </c>
    </row>
    <row r="14" spans="1:8" s="15" customFormat="1" ht="11.25" customHeight="1">
      <c r="A14" s="59" t="s">
        <v>6</v>
      </c>
      <c r="B14" s="17">
        <f>+'[1]By Agency-SUM (C)'!B14</f>
        <v>3318519</v>
      </c>
      <c r="C14" s="17">
        <f>+'[1]By Agency-SUM (C)'!C14</f>
        <v>3000333</v>
      </c>
      <c r="D14" s="17">
        <f>+'[1]By Agency-SUM (C)'!D14</f>
        <v>201835</v>
      </c>
      <c r="E14" s="17">
        <f>SUM(C14:D14)</f>
        <v>3202168</v>
      </c>
      <c r="F14" s="17">
        <f>B14-E14</f>
        <v>116351</v>
      </c>
      <c r="G14" s="17">
        <f>B14-C14</f>
        <v>318186</v>
      </c>
      <c r="H14" s="76">
        <f t="shared" si="1"/>
        <v>96.49388778548503</v>
      </c>
    </row>
    <row r="15" spans="1:8" s="15" customFormat="1" ht="11.25" customHeight="1">
      <c r="A15" s="59" t="s">
        <v>7</v>
      </c>
      <c r="B15" s="17">
        <f>+'[1]By Agency-SUM (C)'!B15</f>
        <v>74415</v>
      </c>
      <c r="C15" s="17">
        <f>+'[1]By Agency-SUM (C)'!C15</f>
        <v>73232</v>
      </c>
      <c r="D15" s="17">
        <f>+'[1]By Agency-SUM (C)'!D15</f>
        <v>1181</v>
      </c>
      <c r="E15" s="17">
        <f>SUM(C15:D15)</f>
        <v>74413</v>
      </c>
      <c r="F15" s="17">
        <f>B15-E15</f>
        <v>2</v>
      </c>
      <c r="G15" s="17">
        <f>B15-C15</f>
        <v>1183</v>
      </c>
      <c r="H15" s="76">
        <f t="shared" si="1"/>
        <v>99.99731236981792</v>
      </c>
    </row>
    <row r="16" spans="2:8" s="15" customFormat="1" ht="11.25" customHeight="1">
      <c r="B16" s="14"/>
      <c r="C16" s="14"/>
      <c r="D16" s="14"/>
      <c r="E16" s="14"/>
      <c r="F16" s="14"/>
      <c r="G16" s="14"/>
      <c r="H16" s="75"/>
    </row>
    <row r="17" spans="1:8" s="15" customFormat="1" ht="11.25" customHeight="1">
      <c r="A17" s="58" t="s">
        <v>8</v>
      </c>
      <c r="B17" s="18">
        <f aca="true" t="shared" si="2" ref="B17:H17">+B18</f>
        <v>1856851</v>
      </c>
      <c r="C17" s="18">
        <f t="shared" si="2"/>
        <v>966278</v>
      </c>
      <c r="D17" s="18">
        <f t="shared" si="2"/>
        <v>18695</v>
      </c>
      <c r="E17" s="18">
        <f t="shared" si="2"/>
        <v>984973</v>
      </c>
      <c r="F17" s="18">
        <f t="shared" si="2"/>
        <v>871878</v>
      </c>
      <c r="G17" s="18">
        <f t="shared" si="2"/>
        <v>890573</v>
      </c>
      <c r="H17" s="75">
        <f t="shared" si="2"/>
        <v>53.045343972133466</v>
      </c>
    </row>
    <row r="18" spans="1:8" s="15" customFormat="1" ht="11.25" customHeight="1">
      <c r="A18" s="59" t="s">
        <v>9</v>
      </c>
      <c r="B18" s="17">
        <f>+'[1]By Agency-SUM (C)'!B18</f>
        <v>1856851</v>
      </c>
      <c r="C18" s="17">
        <f>+'[1]By Agency-SUM (C)'!C18</f>
        <v>966278</v>
      </c>
      <c r="D18" s="17">
        <f>+'[1]By Agency-SUM (C)'!D18</f>
        <v>18695</v>
      </c>
      <c r="E18" s="17">
        <f>SUM(C18:D18)</f>
        <v>984973</v>
      </c>
      <c r="F18" s="17">
        <f>B18-E18</f>
        <v>871878</v>
      </c>
      <c r="G18" s="17">
        <f>B18-C18</f>
        <v>890573</v>
      </c>
      <c r="H18" s="76">
        <f>E18/B18*100</f>
        <v>53.045343972133466</v>
      </c>
    </row>
    <row r="19" spans="1:8" s="15" customFormat="1" ht="11.25" customHeight="1">
      <c r="A19" s="59"/>
      <c r="B19" s="14"/>
      <c r="C19" s="14"/>
      <c r="D19" s="14"/>
      <c r="E19" s="14"/>
      <c r="F19" s="14"/>
      <c r="G19" s="14"/>
      <c r="H19" s="75"/>
    </row>
    <row r="20" spans="1:8" s="15" customFormat="1" ht="11.25" customHeight="1">
      <c r="A20" s="58" t="s">
        <v>10</v>
      </c>
      <c r="B20" s="18">
        <f aca="true" t="shared" si="3" ref="B20:H20">+B21</f>
        <v>113272</v>
      </c>
      <c r="C20" s="18">
        <f t="shared" si="3"/>
        <v>91361</v>
      </c>
      <c r="D20" s="18">
        <f t="shared" si="3"/>
        <v>4657</v>
      </c>
      <c r="E20" s="18">
        <f t="shared" si="3"/>
        <v>96018</v>
      </c>
      <c r="F20" s="18">
        <f t="shared" si="3"/>
        <v>17254</v>
      </c>
      <c r="G20" s="18">
        <f t="shared" si="3"/>
        <v>21911</v>
      </c>
      <c r="H20" s="75">
        <f t="shared" si="3"/>
        <v>84.7676389575535</v>
      </c>
    </row>
    <row r="21" spans="1:8" s="15" customFormat="1" ht="11.25" customHeight="1">
      <c r="A21" s="59" t="s">
        <v>11</v>
      </c>
      <c r="B21" s="17">
        <f>+'[1]By Agency-SUM (C)'!B21</f>
        <v>113272</v>
      </c>
      <c r="C21" s="17">
        <f>+'[1]By Agency-SUM (C)'!C21</f>
        <v>91361</v>
      </c>
      <c r="D21" s="17">
        <f>+'[1]By Agency-SUM (C)'!D21</f>
        <v>4657</v>
      </c>
      <c r="E21" s="17">
        <f>SUM(C21:D21)</f>
        <v>96018</v>
      </c>
      <c r="F21" s="17">
        <f>B21-E21</f>
        <v>17254</v>
      </c>
      <c r="G21" s="17">
        <f>B21-C21</f>
        <v>21911</v>
      </c>
      <c r="H21" s="76">
        <f>E21/B21*100</f>
        <v>84.7676389575535</v>
      </c>
    </row>
    <row r="22" spans="1:8" s="15" customFormat="1" ht="11.25" customHeight="1">
      <c r="A22" s="59"/>
      <c r="B22" s="14"/>
      <c r="C22" s="14"/>
      <c r="D22" s="14"/>
      <c r="E22" s="14"/>
      <c r="F22" s="14"/>
      <c r="G22" s="14"/>
      <c r="H22" s="75"/>
    </row>
    <row r="23" spans="1:8" s="15" customFormat="1" ht="11.25" customHeight="1">
      <c r="A23" s="58" t="s">
        <v>12</v>
      </c>
      <c r="B23" s="18">
        <f aca="true" t="shared" si="4" ref="B23:H23">+B24</f>
        <v>9911066</v>
      </c>
      <c r="C23" s="18">
        <f t="shared" si="4"/>
        <v>5474379</v>
      </c>
      <c r="D23" s="18">
        <f t="shared" si="4"/>
        <v>446085</v>
      </c>
      <c r="E23" s="18">
        <f t="shared" si="4"/>
        <v>5920464</v>
      </c>
      <c r="F23" s="18">
        <f t="shared" si="4"/>
        <v>3990602</v>
      </c>
      <c r="G23" s="18">
        <f t="shared" si="4"/>
        <v>4436687</v>
      </c>
      <c r="H23" s="75">
        <f t="shared" si="4"/>
        <v>59.735895210464754</v>
      </c>
    </row>
    <row r="24" spans="1:8" s="15" customFormat="1" ht="11.25" customHeight="1">
      <c r="A24" s="59" t="s">
        <v>13</v>
      </c>
      <c r="B24" s="17">
        <f>+'[1]By Agency-SUM (C)'!B24</f>
        <v>9911066</v>
      </c>
      <c r="C24" s="17">
        <f>+'[1]By Agency-SUM (C)'!C24</f>
        <v>5474379</v>
      </c>
      <c r="D24" s="17">
        <f>+'[1]By Agency-SUM (C)'!D24</f>
        <v>446085</v>
      </c>
      <c r="E24" s="17">
        <f>SUM(C24:D24)</f>
        <v>5920464</v>
      </c>
      <c r="F24" s="17">
        <f>B24-E24</f>
        <v>3990602</v>
      </c>
      <c r="G24" s="17">
        <f>B24-C24</f>
        <v>4436687</v>
      </c>
      <c r="H24" s="76">
        <f>E24/B24*100</f>
        <v>59.735895210464754</v>
      </c>
    </row>
    <row r="25" spans="1:8" s="15" customFormat="1" ht="11.25" customHeight="1">
      <c r="A25" s="59"/>
      <c r="B25" s="14"/>
      <c r="C25" s="14"/>
      <c r="D25" s="14"/>
      <c r="E25" s="14"/>
      <c r="F25" s="14"/>
      <c r="G25" s="14"/>
      <c r="H25" s="75"/>
    </row>
    <row r="26" spans="1:8" s="15" customFormat="1" ht="11.25" customHeight="1">
      <c r="A26" s="58" t="s">
        <v>14</v>
      </c>
      <c r="B26" s="16">
        <f aca="true" t="shared" si="5" ref="B26:G26">SUM(B27:B37)</f>
        <v>35972490</v>
      </c>
      <c r="C26" s="16">
        <f t="shared" si="5"/>
        <v>22652264</v>
      </c>
      <c r="D26" s="16">
        <f t="shared" si="5"/>
        <v>2727993</v>
      </c>
      <c r="E26" s="16">
        <f t="shared" si="5"/>
        <v>25380257</v>
      </c>
      <c r="F26" s="16">
        <f t="shared" si="5"/>
        <v>10592233</v>
      </c>
      <c r="G26" s="16">
        <f t="shared" si="5"/>
        <v>13320226</v>
      </c>
      <c r="H26" s="75">
        <f aca="true" t="shared" si="6" ref="H26:H37">E26/B26*100</f>
        <v>70.5546293848438</v>
      </c>
    </row>
    <row r="27" spans="1:8" s="15" customFormat="1" ht="11.25" customHeight="1">
      <c r="A27" s="59" t="s">
        <v>13</v>
      </c>
      <c r="B27" s="17">
        <f>+'[1]By Agency-SUM (C)'!B27</f>
        <v>30440415</v>
      </c>
      <c r="C27" s="17">
        <f>+'[1]By Agency-SUM (C)'!C27</f>
        <v>19148244</v>
      </c>
      <c r="D27" s="17">
        <f>+'[1]By Agency-SUM (C)'!D27</f>
        <v>2451234</v>
      </c>
      <c r="E27" s="17">
        <f aca="true" t="shared" si="7" ref="E27:E37">SUM(C27:D27)</f>
        <v>21599478</v>
      </c>
      <c r="F27" s="17">
        <f aca="true" t="shared" si="8" ref="F27:F37">B27-E27</f>
        <v>8840937</v>
      </c>
      <c r="G27" s="17">
        <f aca="true" t="shared" si="9" ref="G27:G37">B27-C27</f>
        <v>11292171</v>
      </c>
      <c r="H27" s="76">
        <f t="shared" si="6"/>
        <v>70.95658189942549</v>
      </c>
    </row>
    <row r="28" spans="1:8" s="15" customFormat="1" ht="11.25" customHeight="1">
      <c r="A28" s="59" t="s">
        <v>15</v>
      </c>
      <c r="B28" s="17">
        <f>+'[1]By Agency-SUM (C)'!B28</f>
        <v>28627</v>
      </c>
      <c r="C28" s="17">
        <f>+'[1]By Agency-SUM (C)'!C28</f>
        <v>25615</v>
      </c>
      <c r="D28" s="17">
        <f>+'[1]By Agency-SUM (C)'!D28</f>
        <v>626</v>
      </c>
      <c r="E28" s="17">
        <f t="shared" si="7"/>
        <v>26241</v>
      </c>
      <c r="F28" s="17">
        <f t="shared" si="8"/>
        <v>2386</v>
      </c>
      <c r="G28" s="17">
        <f t="shared" si="9"/>
        <v>3012</v>
      </c>
      <c r="H28" s="76">
        <f t="shared" si="6"/>
        <v>91.66521116428547</v>
      </c>
    </row>
    <row r="29" spans="1:8" s="15" customFormat="1" ht="11.25" customHeight="1">
      <c r="A29" s="59" t="s">
        <v>16</v>
      </c>
      <c r="B29" s="17">
        <f>+'[1]By Agency-SUM (C)'!B29</f>
        <v>4268091</v>
      </c>
      <c r="C29" s="17">
        <f>+'[1]By Agency-SUM (C)'!C29</f>
        <v>2532508</v>
      </c>
      <c r="D29" s="17">
        <f>+'[1]By Agency-SUM (C)'!D29</f>
        <v>168649</v>
      </c>
      <c r="E29" s="17">
        <f t="shared" si="7"/>
        <v>2701157</v>
      </c>
      <c r="F29" s="17">
        <f t="shared" si="8"/>
        <v>1566934</v>
      </c>
      <c r="G29" s="17">
        <f t="shared" si="9"/>
        <v>1735583</v>
      </c>
      <c r="H29" s="76">
        <f t="shared" si="6"/>
        <v>63.28724012679204</v>
      </c>
    </row>
    <row r="30" spans="1:8" s="15" customFormat="1" ht="11.25" customHeight="1">
      <c r="A30" s="59" t="s">
        <v>17</v>
      </c>
      <c r="B30" s="17">
        <f>+'[1]By Agency-SUM (C)'!B30</f>
        <v>125684</v>
      </c>
      <c r="C30" s="17">
        <f>+'[1]By Agency-SUM (C)'!C30</f>
        <v>119510</v>
      </c>
      <c r="D30" s="17">
        <f>+'[1]By Agency-SUM (C)'!D30</f>
        <v>2835</v>
      </c>
      <c r="E30" s="17">
        <f t="shared" si="7"/>
        <v>122345</v>
      </c>
      <c r="F30" s="17">
        <f t="shared" si="8"/>
        <v>3339</v>
      </c>
      <c r="G30" s="17">
        <f t="shared" si="9"/>
        <v>6174</v>
      </c>
      <c r="H30" s="76">
        <f t="shared" si="6"/>
        <v>97.34333725852137</v>
      </c>
    </row>
    <row r="31" spans="1:8" s="15" customFormat="1" ht="11.25" customHeight="1">
      <c r="A31" s="59" t="s">
        <v>18</v>
      </c>
      <c r="B31" s="17">
        <f>+'[1]By Agency-SUM (C)'!B31</f>
        <v>35637</v>
      </c>
      <c r="C31" s="17">
        <f>+'[1]By Agency-SUM (C)'!C31</f>
        <v>17796</v>
      </c>
      <c r="D31" s="17">
        <f>+'[1]By Agency-SUM (C)'!D31</f>
        <v>969</v>
      </c>
      <c r="E31" s="17">
        <f t="shared" si="7"/>
        <v>18765</v>
      </c>
      <c r="F31" s="17">
        <f t="shared" si="8"/>
        <v>16872</v>
      </c>
      <c r="G31" s="17">
        <f t="shared" si="9"/>
        <v>17841</v>
      </c>
      <c r="H31" s="76">
        <f t="shared" si="6"/>
        <v>52.655947470325785</v>
      </c>
    </row>
    <row r="32" spans="1:8" s="15" customFormat="1" ht="11.25" customHeight="1">
      <c r="A32" s="59" t="s">
        <v>19</v>
      </c>
      <c r="B32" s="17">
        <f>+'[1]By Agency-SUM (C)'!B32</f>
        <v>132630</v>
      </c>
      <c r="C32" s="17">
        <f>+'[1]By Agency-SUM (C)'!C32</f>
        <v>124913</v>
      </c>
      <c r="D32" s="17">
        <f>+'[1]By Agency-SUM (C)'!D32</f>
        <v>631</v>
      </c>
      <c r="E32" s="17">
        <f t="shared" si="7"/>
        <v>125544</v>
      </c>
      <c r="F32" s="17">
        <f t="shared" si="8"/>
        <v>7086</v>
      </c>
      <c r="G32" s="17">
        <f t="shared" si="9"/>
        <v>7717</v>
      </c>
      <c r="H32" s="76">
        <f t="shared" si="6"/>
        <v>94.65731734901605</v>
      </c>
    </row>
    <row r="33" spans="1:8" s="15" customFormat="1" ht="11.25" customHeight="1">
      <c r="A33" s="59" t="s">
        <v>20</v>
      </c>
      <c r="B33" s="17">
        <f>+'[1]By Agency-SUM (C)'!B33</f>
        <v>137516</v>
      </c>
      <c r="C33" s="17">
        <f>+'[1]By Agency-SUM (C)'!C33</f>
        <v>104693</v>
      </c>
      <c r="D33" s="17">
        <f>+'[1]By Agency-SUM (C)'!D33</f>
        <v>1068</v>
      </c>
      <c r="E33" s="17">
        <f t="shared" si="7"/>
        <v>105761</v>
      </c>
      <c r="F33" s="17">
        <f t="shared" si="8"/>
        <v>31755</v>
      </c>
      <c r="G33" s="17">
        <f t="shared" si="9"/>
        <v>32823</v>
      </c>
      <c r="H33" s="76">
        <f t="shared" si="6"/>
        <v>76.9081415980686</v>
      </c>
    </row>
    <row r="34" spans="1:8" s="15" customFormat="1" ht="11.25" customHeight="1">
      <c r="A34" s="59" t="s">
        <v>21</v>
      </c>
      <c r="B34" s="17">
        <f>+'[1]By Agency-SUM (C)'!B34</f>
        <v>44155</v>
      </c>
      <c r="C34" s="17">
        <f>+'[1]By Agency-SUM (C)'!C34</f>
        <v>35864</v>
      </c>
      <c r="D34" s="17">
        <f>+'[1]By Agency-SUM (C)'!D34</f>
        <v>1015</v>
      </c>
      <c r="E34" s="17">
        <f t="shared" si="7"/>
        <v>36879</v>
      </c>
      <c r="F34" s="17">
        <f t="shared" si="8"/>
        <v>7276</v>
      </c>
      <c r="G34" s="17">
        <f t="shared" si="9"/>
        <v>8291</v>
      </c>
      <c r="H34" s="76">
        <f t="shared" si="6"/>
        <v>83.5216849733892</v>
      </c>
    </row>
    <row r="35" spans="1:8" s="15" customFormat="1" ht="11.25" customHeight="1">
      <c r="A35" s="59" t="s">
        <v>22</v>
      </c>
      <c r="B35" s="17">
        <f>+'[1]By Agency-SUM (C)'!B35</f>
        <v>72466</v>
      </c>
      <c r="C35" s="17">
        <f>+'[1]By Agency-SUM (C)'!C35</f>
        <v>49129</v>
      </c>
      <c r="D35" s="17">
        <f>+'[1]By Agency-SUM (C)'!D35</f>
        <v>2829</v>
      </c>
      <c r="E35" s="17">
        <f t="shared" si="7"/>
        <v>51958</v>
      </c>
      <c r="F35" s="17">
        <f t="shared" si="8"/>
        <v>20508</v>
      </c>
      <c r="G35" s="17">
        <f t="shared" si="9"/>
        <v>23337</v>
      </c>
      <c r="H35" s="76">
        <f t="shared" si="6"/>
        <v>71.69983164518533</v>
      </c>
    </row>
    <row r="36" spans="1:8" s="15" customFormat="1" ht="11.25" customHeight="1">
      <c r="A36" s="59" t="s">
        <v>23</v>
      </c>
      <c r="B36" s="17">
        <f>+'[1]By Agency-SUM (C)'!B36</f>
        <v>354358</v>
      </c>
      <c r="C36" s="17">
        <f>+'[1]By Agency-SUM (C)'!C36</f>
        <v>217102</v>
      </c>
      <c r="D36" s="17">
        <f>+'[1]By Agency-SUM (C)'!D36</f>
        <v>67850</v>
      </c>
      <c r="E36" s="17">
        <f t="shared" si="7"/>
        <v>284952</v>
      </c>
      <c r="F36" s="17">
        <f t="shared" si="8"/>
        <v>69406</v>
      </c>
      <c r="G36" s="17">
        <f t="shared" si="9"/>
        <v>137256</v>
      </c>
      <c r="H36" s="76">
        <f t="shared" si="6"/>
        <v>80.41359303303439</v>
      </c>
    </row>
    <row r="37" spans="1:8" s="15" customFormat="1" ht="11.25" customHeight="1">
      <c r="A37" s="59" t="s">
        <v>24</v>
      </c>
      <c r="B37" s="17">
        <f>+'[1]By Agency-SUM (C)'!B37</f>
        <v>332911</v>
      </c>
      <c r="C37" s="17">
        <f>+'[1]By Agency-SUM (C)'!C37</f>
        <v>276890</v>
      </c>
      <c r="D37" s="17">
        <f>+'[1]By Agency-SUM (C)'!D37</f>
        <v>30287</v>
      </c>
      <c r="E37" s="17">
        <f t="shared" si="7"/>
        <v>307177</v>
      </c>
      <c r="F37" s="17">
        <f t="shared" si="8"/>
        <v>25734</v>
      </c>
      <c r="G37" s="17">
        <f t="shared" si="9"/>
        <v>56021</v>
      </c>
      <c r="H37" s="76">
        <f t="shared" si="6"/>
        <v>92.27000609772583</v>
      </c>
    </row>
    <row r="38" spans="1:8" s="15" customFormat="1" ht="11.25" customHeight="1">
      <c r="A38" s="59"/>
      <c r="B38" s="14"/>
      <c r="C38" s="14"/>
      <c r="D38" s="14"/>
      <c r="E38" s="14"/>
      <c r="F38" s="14"/>
      <c r="G38" s="14"/>
      <c r="H38" s="75"/>
    </row>
    <row r="39" spans="1:8" s="15" customFormat="1" ht="11.25" customHeight="1">
      <c r="A39" s="58" t="s">
        <v>25</v>
      </c>
      <c r="B39" s="18">
        <f aca="true" t="shared" si="10" ref="B39:G39">+B40+B41</f>
        <v>5222501</v>
      </c>
      <c r="C39" s="18">
        <f t="shared" si="10"/>
        <v>5091013</v>
      </c>
      <c r="D39" s="18">
        <f t="shared" si="10"/>
        <v>13892</v>
      </c>
      <c r="E39" s="18">
        <f t="shared" si="10"/>
        <v>5104905</v>
      </c>
      <c r="F39" s="18">
        <f t="shared" si="10"/>
        <v>117596</v>
      </c>
      <c r="G39" s="18">
        <f t="shared" si="10"/>
        <v>131488</v>
      </c>
      <c r="H39" s="75">
        <f>E39/B39*100</f>
        <v>97.74828190554679</v>
      </c>
    </row>
    <row r="40" spans="1:8" s="15" customFormat="1" ht="11.25" customHeight="1">
      <c r="A40" s="59" t="s">
        <v>26</v>
      </c>
      <c r="B40" s="17">
        <f>+'[1]By Agency-SUM (C)'!B40</f>
        <v>5201255</v>
      </c>
      <c r="C40" s="17">
        <f>+'[1]By Agency-SUM (C)'!C40</f>
        <v>5078955</v>
      </c>
      <c r="D40" s="17">
        <f>+'[1]By Agency-SUM (C)'!D40</f>
        <v>13571</v>
      </c>
      <c r="E40" s="17">
        <f>SUM(C40:D40)</f>
        <v>5092526</v>
      </c>
      <c r="F40" s="17">
        <f>B40-E40</f>
        <v>108729</v>
      </c>
      <c r="G40" s="17">
        <f>B40-C40</f>
        <v>122300</v>
      </c>
      <c r="H40" s="76">
        <f>E40/B40*100</f>
        <v>97.90956221142781</v>
      </c>
    </row>
    <row r="41" spans="1:8" s="15" customFormat="1" ht="11.25" customHeight="1">
      <c r="A41" s="59" t="s">
        <v>27</v>
      </c>
      <c r="B41" s="17">
        <f>+'[1]By Agency-SUM (C)'!B41</f>
        <v>21246</v>
      </c>
      <c r="C41" s="17">
        <f>+'[1]By Agency-SUM (C)'!C41</f>
        <v>12058</v>
      </c>
      <c r="D41" s="17">
        <f>+'[1]By Agency-SUM (C)'!D41</f>
        <v>321</v>
      </c>
      <c r="E41" s="17">
        <f>SUM(C41:D41)</f>
        <v>12379</v>
      </c>
      <c r="F41" s="17">
        <f>B41-E41</f>
        <v>8867</v>
      </c>
      <c r="G41" s="17">
        <f>B41-C41</f>
        <v>9188</v>
      </c>
      <c r="H41" s="76">
        <f>E41/B41*100</f>
        <v>58.265085192506824</v>
      </c>
    </row>
    <row r="42" spans="1:8" s="15" customFormat="1" ht="11.25" customHeight="1">
      <c r="A42" s="59"/>
      <c r="B42" s="14"/>
      <c r="C42" s="14"/>
      <c r="D42" s="14"/>
      <c r="E42" s="14"/>
      <c r="F42" s="14"/>
      <c r="G42" s="14"/>
      <c r="H42" s="75"/>
    </row>
    <row r="43" spans="1:8" s="15" customFormat="1" ht="11.25" customHeight="1">
      <c r="A43" s="58" t="s">
        <v>28</v>
      </c>
      <c r="B43" s="18">
        <f aca="true" t="shared" si="11" ref="B43:G43">SUM(B44:B49)</f>
        <v>155241094</v>
      </c>
      <c r="C43" s="18">
        <f t="shared" si="11"/>
        <v>139596261</v>
      </c>
      <c r="D43" s="18">
        <f t="shared" si="11"/>
        <v>2246121</v>
      </c>
      <c r="E43" s="18">
        <f t="shared" si="11"/>
        <v>141842382</v>
      </c>
      <c r="F43" s="18">
        <f t="shared" si="11"/>
        <v>13398712</v>
      </c>
      <c r="G43" s="18">
        <f t="shared" si="11"/>
        <v>15644833</v>
      </c>
      <c r="H43" s="75">
        <f aca="true" t="shared" si="12" ref="H43:H49">E43/B43*100</f>
        <v>91.36909457749634</v>
      </c>
    </row>
    <row r="44" spans="1:8" s="15" customFormat="1" ht="11.25" customHeight="1">
      <c r="A44" s="59" t="s">
        <v>29</v>
      </c>
      <c r="B44" s="17">
        <f>+'[1]By Agency-SUM (C)'!B44</f>
        <v>153704823</v>
      </c>
      <c r="C44" s="17">
        <f>+'[1]By Agency-SUM (C)'!C44</f>
        <v>139115095</v>
      </c>
      <c r="D44" s="17">
        <f>+'[1]By Agency-SUM (C)'!D44</f>
        <v>2157740</v>
      </c>
      <c r="E44" s="17">
        <f aca="true" t="shared" si="13" ref="E44:E51">SUM(C44:D44)</f>
        <v>141272835</v>
      </c>
      <c r="F44" s="17">
        <f aca="true" t="shared" si="14" ref="F44:F51">B44-E44</f>
        <v>12431988</v>
      </c>
      <c r="G44" s="17">
        <f aca="true" t="shared" si="15" ref="G44:G51">B44-C44</f>
        <v>14589728</v>
      </c>
      <c r="H44" s="76">
        <f t="shared" si="12"/>
        <v>91.91177755040256</v>
      </c>
    </row>
    <row r="45" spans="1:8" s="15" customFormat="1" ht="11.25" customHeight="1">
      <c r="A45" s="61" t="s">
        <v>30</v>
      </c>
      <c r="B45" s="17">
        <f>+'[1]By Agency-SUM (C)'!B45</f>
        <v>13171</v>
      </c>
      <c r="C45" s="17">
        <f>+'[1]By Agency-SUM (C)'!C45</f>
        <v>9582</v>
      </c>
      <c r="D45" s="17">
        <f>+'[1]By Agency-SUM (C)'!D45</f>
        <v>453</v>
      </c>
      <c r="E45" s="17">
        <f t="shared" si="13"/>
        <v>10035</v>
      </c>
      <c r="F45" s="17">
        <f t="shared" si="14"/>
        <v>3136</v>
      </c>
      <c r="G45" s="17">
        <f t="shared" si="15"/>
        <v>3589</v>
      </c>
      <c r="H45" s="76">
        <f t="shared" si="12"/>
        <v>76.19011464581277</v>
      </c>
    </row>
    <row r="46" spans="1:8" s="15" customFormat="1" ht="11.25" customHeight="1">
      <c r="A46" s="61" t="s">
        <v>31</v>
      </c>
      <c r="B46" s="17">
        <f>+'[1]By Agency-SUM (C)'!B46</f>
        <v>13541</v>
      </c>
      <c r="C46" s="17">
        <f>+'[1]By Agency-SUM (C)'!C46</f>
        <v>4815</v>
      </c>
      <c r="D46" s="17">
        <f>+'[1]By Agency-SUM (C)'!D46</f>
        <v>72</v>
      </c>
      <c r="E46" s="17">
        <f t="shared" si="13"/>
        <v>4887</v>
      </c>
      <c r="F46" s="17">
        <f t="shared" si="14"/>
        <v>8654</v>
      </c>
      <c r="G46" s="17">
        <f t="shared" si="15"/>
        <v>8726</v>
      </c>
      <c r="H46" s="76">
        <f t="shared" si="12"/>
        <v>36.09039214238239</v>
      </c>
    </row>
    <row r="47" spans="1:8" s="15" customFormat="1" ht="11.25" customHeight="1">
      <c r="A47" s="59" t="s">
        <v>32</v>
      </c>
      <c r="B47" s="17">
        <f>+'[1]By Agency-SUM (C)'!B47</f>
        <v>1056912</v>
      </c>
      <c r="C47" s="17">
        <f>+'[1]By Agency-SUM (C)'!C47</f>
        <v>245933</v>
      </c>
      <c r="D47" s="17">
        <f>+'[1]By Agency-SUM (C)'!D47</f>
        <v>21909</v>
      </c>
      <c r="E47" s="17">
        <f t="shared" si="13"/>
        <v>267842</v>
      </c>
      <c r="F47" s="17">
        <f t="shared" si="14"/>
        <v>789070</v>
      </c>
      <c r="G47" s="17">
        <f t="shared" si="15"/>
        <v>810979</v>
      </c>
      <c r="H47" s="76">
        <f t="shared" si="12"/>
        <v>25.341939537066473</v>
      </c>
    </row>
    <row r="48" spans="1:8" s="15" customFormat="1" ht="11.25" customHeight="1">
      <c r="A48" s="59" t="s">
        <v>33</v>
      </c>
      <c r="B48" s="17">
        <f>+'[1]By Agency-SUM (C)'!B48</f>
        <v>417264</v>
      </c>
      <c r="C48" s="17">
        <f>+'[1]By Agency-SUM (C)'!C48</f>
        <v>185946</v>
      </c>
      <c r="D48" s="17">
        <f>+'[1]By Agency-SUM (C)'!D48</f>
        <v>65454</v>
      </c>
      <c r="E48" s="17">
        <f t="shared" si="13"/>
        <v>251400</v>
      </c>
      <c r="F48" s="17">
        <f t="shared" si="14"/>
        <v>165864</v>
      </c>
      <c r="G48" s="17">
        <f t="shared" si="15"/>
        <v>231318</v>
      </c>
      <c r="H48" s="76">
        <f t="shared" si="12"/>
        <v>60.24962613597147</v>
      </c>
    </row>
    <row r="49" spans="1:8" s="15" customFormat="1" ht="11.25" customHeight="1">
      <c r="A49" s="59" t="s">
        <v>34</v>
      </c>
      <c r="B49" s="17">
        <f>+'[1]By Agency-SUM (C)'!B49</f>
        <v>35383</v>
      </c>
      <c r="C49" s="17">
        <f>+'[1]By Agency-SUM (C)'!C49</f>
        <v>34890</v>
      </c>
      <c r="D49" s="17">
        <f>+'[1]By Agency-SUM (C)'!D49</f>
        <v>493</v>
      </c>
      <c r="E49" s="17">
        <f t="shared" si="13"/>
        <v>35383</v>
      </c>
      <c r="F49" s="17">
        <f t="shared" si="14"/>
        <v>0</v>
      </c>
      <c r="G49" s="17">
        <f t="shared" si="15"/>
        <v>493</v>
      </c>
      <c r="H49" s="76">
        <f t="shared" si="12"/>
        <v>100</v>
      </c>
    </row>
    <row r="50" spans="1:8" s="15" customFormat="1" ht="11.25" customHeight="1">
      <c r="A50" s="59"/>
      <c r="B50" s="17"/>
      <c r="C50" s="17"/>
      <c r="D50" s="17"/>
      <c r="E50" s="17">
        <f t="shared" si="13"/>
        <v>0</v>
      </c>
      <c r="F50" s="17">
        <f t="shared" si="14"/>
        <v>0</v>
      </c>
      <c r="G50" s="17">
        <f t="shared" si="15"/>
        <v>0</v>
      </c>
      <c r="H50" s="76"/>
    </row>
    <row r="51" spans="1:8" s="15" customFormat="1" ht="11.25" customHeight="1">
      <c r="A51" s="58" t="s">
        <v>35</v>
      </c>
      <c r="B51" s="17">
        <f>+'[1]By Agency-SUM (C)'!B51</f>
        <v>18932678</v>
      </c>
      <c r="C51" s="17">
        <f>+'[1]By Agency-SUM (C)'!C51</f>
        <v>17329177</v>
      </c>
      <c r="D51" s="17">
        <f>+'[1]By Agency-SUM (C)'!D51</f>
        <v>557260</v>
      </c>
      <c r="E51" s="17">
        <f t="shared" si="13"/>
        <v>17886437</v>
      </c>
      <c r="F51" s="17">
        <f t="shared" si="14"/>
        <v>1046241</v>
      </c>
      <c r="G51" s="17">
        <f t="shared" si="15"/>
        <v>1603501</v>
      </c>
      <c r="H51" s="76">
        <f>E51/B51*100</f>
        <v>94.47388795182594</v>
      </c>
    </row>
    <row r="52" spans="1:8" s="15" customFormat="1" ht="11.25" customHeight="1">
      <c r="A52" s="62"/>
      <c r="B52" s="14"/>
      <c r="C52" s="14"/>
      <c r="D52" s="14"/>
      <c r="E52" s="14"/>
      <c r="F52" s="14"/>
      <c r="G52" s="14"/>
      <c r="H52" s="75"/>
    </row>
    <row r="53" spans="1:8" s="15" customFormat="1" ht="11.25" customHeight="1">
      <c r="A53" s="58" t="s">
        <v>36</v>
      </c>
      <c r="B53" s="18">
        <f aca="true" t="shared" si="16" ref="B53:H53">+B54</f>
        <v>576440</v>
      </c>
      <c r="C53" s="18">
        <f t="shared" si="16"/>
        <v>535504</v>
      </c>
      <c r="D53" s="18">
        <f t="shared" si="16"/>
        <v>30263</v>
      </c>
      <c r="E53" s="18">
        <f t="shared" si="16"/>
        <v>565767</v>
      </c>
      <c r="F53" s="18">
        <f t="shared" si="16"/>
        <v>10673</v>
      </c>
      <c r="G53" s="18">
        <f t="shared" si="16"/>
        <v>40936</v>
      </c>
      <c r="H53" s="75">
        <f t="shared" si="16"/>
        <v>98.14846297966831</v>
      </c>
    </row>
    <row r="54" spans="1:8" s="15" customFormat="1" ht="11.25" customHeight="1">
      <c r="A54" s="59" t="s">
        <v>13</v>
      </c>
      <c r="B54" s="17">
        <f>+'[1]By Agency-SUM (C)'!B54</f>
        <v>576440</v>
      </c>
      <c r="C54" s="17">
        <f>+'[1]By Agency-SUM (C)'!C54</f>
        <v>535504</v>
      </c>
      <c r="D54" s="17">
        <f>+'[1]By Agency-SUM (C)'!D54</f>
        <v>30263</v>
      </c>
      <c r="E54" s="17">
        <f>SUM(C54:D54)</f>
        <v>565767</v>
      </c>
      <c r="F54" s="17">
        <f>B54-E54</f>
        <v>10673</v>
      </c>
      <c r="G54" s="17">
        <f>B54-C54</f>
        <v>40936</v>
      </c>
      <c r="H54" s="76">
        <f>E54/B54*100</f>
        <v>98.14846297966831</v>
      </c>
    </row>
    <row r="55" spans="1:8" s="15" customFormat="1" ht="11.25" customHeight="1">
      <c r="A55" s="59"/>
      <c r="B55" s="14"/>
      <c r="C55" s="14"/>
      <c r="D55" s="14"/>
      <c r="E55" s="14"/>
      <c r="F55" s="14"/>
      <c r="G55" s="14"/>
      <c r="H55" s="75"/>
    </row>
    <row r="56" spans="1:8" s="15" customFormat="1" ht="11.25" customHeight="1">
      <c r="A56" s="58" t="s">
        <v>37</v>
      </c>
      <c r="B56" s="18">
        <f aca="true" t="shared" si="17" ref="B56:G56">SUM(B57:B62)</f>
        <v>13926339</v>
      </c>
      <c r="C56" s="18">
        <f t="shared" si="17"/>
        <v>11065068</v>
      </c>
      <c r="D56" s="18">
        <f t="shared" si="17"/>
        <v>895058</v>
      </c>
      <c r="E56" s="18">
        <f t="shared" si="17"/>
        <v>11960126</v>
      </c>
      <c r="F56" s="18">
        <f t="shared" si="17"/>
        <v>1966213</v>
      </c>
      <c r="G56" s="18">
        <f t="shared" si="17"/>
        <v>2861271</v>
      </c>
      <c r="H56" s="75">
        <f aca="true" t="shared" si="18" ref="H56:H62">E56/B56*100</f>
        <v>85.88133607834766</v>
      </c>
    </row>
    <row r="57" spans="1:8" s="15" customFormat="1" ht="11.25" customHeight="1">
      <c r="A57" s="59" t="s">
        <v>13</v>
      </c>
      <c r="B57" s="17">
        <f>+'[1]By Agency-SUM (C)'!B57</f>
        <v>11745343</v>
      </c>
      <c r="C57" s="17">
        <f>+'[1]By Agency-SUM (C)'!C57</f>
        <v>9313144</v>
      </c>
      <c r="D57" s="17">
        <f>+'[1]By Agency-SUM (C)'!D57</f>
        <v>666317</v>
      </c>
      <c r="E57" s="17">
        <f aca="true" t="shared" si="19" ref="E57:E62">SUM(C57:D57)</f>
        <v>9979461</v>
      </c>
      <c r="F57" s="17">
        <f aca="true" t="shared" si="20" ref="F57:F62">B57-E57</f>
        <v>1765882</v>
      </c>
      <c r="G57" s="17">
        <f aca="true" t="shared" si="21" ref="G57:G62">B57-C57</f>
        <v>2432199</v>
      </c>
      <c r="H57" s="76">
        <f t="shared" si="18"/>
        <v>84.96525814529214</v>
      </c>
    </row>
    <row r="58" spans="1:8" s="15" customFormat="1" ht="11.25" customHeight="1">
      <c r="A58" s="59" t="s">
        <v>38</v>
      </c>
      <c r="B58" s="17">
        <f>+'[1]By Agency-SUM (C)'!B58</f>
        <v>564299</v>
      </c>
      <c r="C58" s="17">
        <f>+'[1]By Agency-SUM (C)'!C58</f>
        <v>506273</v>
      </c>
      <c r="D58" s="17">
        <f>+'[1]By Agency-SUM (C)'!D58</f>
        <v>31208</v>
      </c>
      <c r="E58" s="17">
        <f t="shared" si="19"/>
        <v>537481</v>
      </c>
      <c r="F58" s="17">
        <f t="shared" si="20"/>
        <v>26818</v>
      </c>
      <c r="G58" s="17">
        <f t="shared" si="21"/>
        <v>58026</v>
      </c>
      <c r="H58" s="76">
        <f t="shared" si="18"/>
        <v>95.24755493098517</v>
      </c>
    </row>
    <row r="59" spans="1:8" s="15" customFormat="1" ht="11.25" customHeight="1">
      <c r="A59" s="59" t="s">
        <v>39</v>
      </c>
      <c r="B59" s="17">
        <f>+'[1]By Agency-SUM (C)'!B59</f>
        <v>702177</v>
      </c>
      <c r="C59" s="17">
        <f>+'[1]By Agency-SUM (C)'!C59</f>
        <v>387128</v>
      </c>
      <c r="D59" s="17">
        <f>+'[1]By Agency-SUM (C)'!D59</f>
        <v>177884</v>
      </c>
      <c r="E59" s="17">
        <f t="shared" si="19"/>
        <v>565012</v>
      </c>
      <c r="F59" s="17">
        <f t="shared" si="20"/>
        <v>137165</v>
      </c>
      <c r="G59" s="17">
        <f t="shared" si="21"/>
        <v>315049</v>
      </c>
      <c r="H59" s="76">
        <f t="shared" si="18"/>
        <v>80.46575151279521</v>
      </c>
    </row>
    <row r="60" spans="1:8" s="15" customFormat="1" ht="11.25" customHeight="1">
      <c r="A60" s="59" t="s">
        <v>40</v>
      </c>
      <c r="B60" s="17">
        <f>+'[1]By Agency-SUM (C)'!B60</f>
        <v>831292</v>
      </c>
      <c r="C60" s="17">
        <f>+'[1]By Agency-SUM (C)'!C60</f>
        <v>787487</v>
      </c>
      <c r="D60" s="17">
        <f>+'[1]By Agency-SUM (C)'!D60</f>
        <v>11459</v>
      </c>
      <c r="E60" s="17">
        <f t="shared" si="19"/>
        <v>798946</v>
      </c>
      <c r="F60" s="17">
        <f t="shared" si="20"/>
        <v>32346</v>
      </c>
      <c r="G60" s="17">
        <f t="shared" si="21"/>
        <v>43805</v>
      </c>
      <c r="H60" s="76">
        <f t="shared" si="18"/>
        <v>96.10894848019709</v>
      </c>
    </row>
    <row r="61" spans="1:8" s="15" customFormat="1" ht="11.25" customHeight="1">
      <c r="A61" s="59" t="s">
        <v>41</v>
      </c>
      <c r="B61" s="17">
        <f>+'[1]By Agency-SUM (C)'!B61</f>
        <v>41099</v>
      </c>
      <c r="C61" s="17">
        <f>+'[1]By Agency-SUM (C)'!C61</f>
        <v>33166</v>
      </c>
      <c r="D61" s="17">
        <f>+'[1]By Agency-SUM (C)'!D61</f>
        <v>5664</v>
      </c>
      <c r="E61" s="17">
        <f t="shared" si="19"/>
        <v>38830</v>
      </c>
      <c r="F61" s="17">
        <f t="shared" si="20"/>
        <v>2269</v>
      </c>
      <c r="G61" s="17">
        <f t="shared" si="21"/>
        <v>7933</v>
      </c>
      <c r="H61" s="76">
        <f t="shared" si="18"/>
        <v>94.47918440837977</v>
      </c>
    </row>
    <row r="62" spans="1:8" s="15" customFormat="1" ht="11.25" customHeight="1">
      <c r="A62" s="59" t="s">
        <v>42</v>
      </c>
      <c r="B62" s="17">
        <f>+'[1]By Agency-SUM (C)'!B62</f>
        <v>42129</v>
      </c>
      <c r="C62" s="17">
        <f>+'[1]By Agency-SUM (C)'!C62</f>
        <v>37870</v>
      </c>
      <c r="D62" s="17">
        <f>+'[1]By Agency-SUM (C)'!D62</f>
        <v>2526</v>
      </c>
      <c r="E62" s="17">
        <f t="shared" si="19"/>
        <v>40396</v>
      </c>
      <c r="F62" s="17">
        <f t="shared" si="20"/>
        <v>1733</v>
      </c>
      <c r="G62" s="17">
        <f t="shared" si="21"/>
        <v>4259</v>
      </c>
      <c r="H62" s="76">
        <f t="shared" si="18"/>
        <v>95.88644401718531</v>
      </c>
    </row>
    <row r="63" spans="1:8" s="15" customFormat="1" ht="11.25" customHeight="1">
      <c r="A63" s="59"/>
      <c r="B63" s="14"/>
      <c r="C63" s="14"/>
      <c r="D63" s="14"/>
      <c r="E63" s="14"/>
      <c r="F63" s="14"/>
      <c r="G63" s="14"/>
      <c r="H63" s="75"/>
    </row>
    <row r="64" spans="1:8" s="15" customFormat="1" ht="11.25" customHeight="1">
      <c r="A64" s="58" t="s">
        <v>43</v>
      </c>
      <c r="B64" s="19">
        <f aca="true" t="shared" si="22" ref="B64:G64">SUM(B65:B75)</f>
        <v>12688673</v>
      </c>
      <c r="C64" s="19">
        <f t="shared" si="22"/>
        <v>10539140</v>
      </c>
      <c r="D64" s="19">
        <f t="shared" si="22"/>
        <v>285275</v>
      </c>
      <c r="E64" s="19">
        <f t="shared" si="22"/>
        <v>10824415</v>
      </c>
      <c r="F64" s="19">
        <f t="shared" si="22"/>
        <v>1864258</v>
      </c>
      <c r="G64" s="19">
        <f t="shared" si="22"/>
        <v>2149533</v>
      </c>
      <c r="H64" s="75">
        <f aca="true" t="shared" si="23" ref="H64:H75">E64/B64*100</f>
        <v>85.30769923694936</v>
      </c>
    </row>
    <row r="65" spans="1:8" s="15" customFormat="1" ht="11.25" customHeight="1">
      <c r="A65" s="59" t="s">
        <v>44</v>
      </c>
      <c r="B65" s="17">
        <f>+'[1]By Agency-SUM (C)'!B65</f>
        <v>535141</v>
      </c>
      <c r="C65" s="17">
        <f>+'[1]By Agency-SUM (C)'!C65</f>
        <v>439566</v>
      </c>
      <c r="D65" s="17">
        <f>+'[1]By Agency-SUM (C)'!D65</f>
        <v>5468</v>
      </c>
      <c r="E65" s="17">
        <f aca="true" t="shared" si="24" ref="E65:E75">SUM(C65:D65)</f>
        <v>445034</v>
      </c>
      <c r="F65" s="17">
        <f aca="true" t="shared" si="25" ref="F65:F75">B65-E65</f>
        <v>90107</v>
      </c>
      <c r="G65" s="17">
        <f aca="true" t="shared" si="26" ref="G65:G75">B65-C65</f>
        <v>95575</v>
      </c>
      <c r="H65" s="76">
        <f t="shared" si="23"/>
        <v>83.16200776991485</v>
      </c>
    </row>
    <row r="66" spans="1:8" s="15" customFormat="1" ht="11.25" customHeight="1">
      <c r="A66" s="59" t="s">
        <v>45</v>
      </c>
      <c r="B66" s="17">
        <f>+'[1]By Agency-SUM (C)'!B66</f>
        <v>1910954</v>
      </c>
      <c r="C66" s="17">
        <f>+'[1]By Agency-SUM (C)'!C66</f>
        <v>1595378</v>
      </c>
      <c r="D66" s="17">
        <f>+'[1]By Agency-SUM (C)'!D66</f>
        <v>114673</v>
      </c>
      <c r="E66" s="17">
        <f t="shared" si="24"/>
        <v>1710051</v>
      </c>
      <c r="F66" s="17">
        <f t="shared" si="25"/>
        <v>200903</v>
      </c>
      <c r="G66" s="17">
        <f t="shared" si="26"/>
        <v>315576</v>
      </c>
      <c r="H66" s="76">
        <f t="shared" si="23"/>
        <v>89.48676943558034</v>
      </c>
    </row>
    <row r="67" spans="1:8" s="15" customFormat="1" ht="11.25" customHeight="1">
      <c r="A67" s="59" t="s">
        <v>46</v>
      </c>
      <c r="B67" s="17">
        <f>+'[1]By Agency-SUM (C)'!B67</f>
        <v>6198568</v>
      </c>
      <c r="C67" s="17">
        <f>+'[1]By Agency-SUM (C)'!C67</f>
        <v>4631797</v>
      </c>
      <c r="D67" s="17">
        <f>+'[1]By Agency-SUM (C)'!D67</f>
        <v>124750</v>
      </c>
      <c r="E67" s="17">
        <f t="shared" si="24"/>
        <v>4756547</v>
      </c>
      <c r="F67" s="17">
        <f t="shared" si="25"/>
        <v>1442021</v>
      </c>
      <c r="G67" s="17">
        <f t="shared" si="26"/>
        <v>1566771</v>
      </c>
      <c r="H67" s="76">
        <f t="shared" si="23"/>
        <v>76.73622359228777</v>
      </c>
    </row>
    <row r="68" spans="1:8" s="15" customFormat="1" ht="11.25" customHeight="1">
      <c r="A68" s="59" t="s">
        <v>47</v>
      </c>
      <c r="B68" s="17">
        <f>+'[1]By Agency-SUM (C)'!B68</f>
        <v>125645</v>
      </c>
      <c r="C68" s="17">
        <f>+'[1]By Agency-SUM (C)'!C68</f>
        <v>105020</v>
      </c>
      <c r="D68" s="17">
        <f>+'[1]By Agency-SUM (C)'!D68</f>
        <v>9952</v>
      </c>
      <c r="E68" s="17">
        <f t="shared" si="24"/>
        <v>114972</v>
      </c>
      <c r="F68" s="17">
        <f t="shared" si="25"/>
        <v>10673</v>
      </c>
      <c r="G68" s="17">
        <f t="shared" si="26"/>
        <v>20625</v>
      </c>
      <c r="H68" s="76">
        <f t="shared" si="23"/>
        <v>91.50543197102948</v>
      </c>
    </row>
    <row r="69" spans="1:8" s="15" customFormat="1" ht="11.25" customHeight="1">
      <c r="A69" s="59" t="s">
        <v>48</v>
      </c>
      <c r="B69" s="17">
        <f>+'[1]By Agency-SUM (C)'!B69</f>
        <v>3289233</v>
      </c>
      <c r="C69" s="17">
        <f>+'[1]By Agency-SUM (C)'!C69</f>
        <v>3214410</v>
      </c>
      <c r="D69" s="17">
        <f>+'[1]By Agency-SUM (C)'!D69</f>
        <v>9001</v>
      </c>
      <c r="E69" s="17">
        <f t="shared" si="24"/>
        <v>3223411</v>
      </c>
      <c r="F69" s="17">
        <f t="shared" si="25"/>
        <v>65822</v>
      </c>
      <c r="G69" s="17">
        <f t="shared" si="26"/>
        <v>74823</v>
      </c>
      <c r="H69" s="76">
        <f t="shared" si="23"/>
        <v>97.99886478093829</v>
      </c>
    </row>
    <row r="70" spans="1:8" s="15" customFormat="1" ht="11.25" customHeight="1">
      <c r="A70" s="59" t="s">
        <v>49</v>
      </c>
      <c r="B70" s="17">
        <f>+'[1]By Agency-SUM (C)'!B70</f>
        <v>6014</v>
      </c>
      <c r="C70" s="17">
        <f>+'[1]By Agency-SUM (C)'!C70</f>
        <v>4624</v>
      </c>
      <c r="D70" s="17">
        <f>+'[1]By Agency-SUM (C)'!D70</f>
        <v>344</v>
      </c>
      <c r="E70" s="17">
        <f t="shared" si="24"/>
        <v>4968</v>
      </c>
      <c r="F70" s="17">
        <f t="shared" si="25"/>
        <v>1046</v>
      </c>
      <c r="G70" s="17">
        <f t="shared" si="26"/>
        <v>1390</v>
      </c>
      <c r="H70" s="76">
        <f t="shared" si="23"/>
        <v>82.60724975058199</v>
      </c>
    </row>
    <row r="71" spans="1:8" s="15" customFormat="1" ht="11.25" customHeight="1">
      <c r="A71" s="59" t="s">
        <v>50</v>
      </c>
      <c r="B71" s="17">
        <f>+'[1]By Agency-SUM (C)'!B71</f>
        <v>208301</v>
      </c>
      <c r="C71" s="17">
        <f>+'[1]By Agency-SUM (C)'!C71</f>
        <v>173257</v>
      </c>
      <c r="D71" s="17">
        <f>+'[1]By Agency-SUM (C)'!D71</f>
        <v>7805</v>
      </c>
      <c r="E71" s="17">
        <f t="shared" si="24"/>
        <v>181062</v>
      </c>
      <c r="F71" s="17">
        <f t="shared" si="25"/>
        <v>27239</v>
      </c>
      <c r="G71" s="17">
        <f t="shared" si="26"/>
        <v>35044</v>
      </c>
      <c r="H71" s="76">
        <f t="shared" si="23"/>
        <v>86.92325048847582</v>
      </c>
    </row>
    <row r="72" spans="1:8" s="15" customFormat="1" ht="11.25" customHeight="1">
      <c r="A72" s="59" t="s">
        <v>51</v>
      </c>
      <c r="B72" s="17">
        <f>+'[1]By Agency-SUM (C)'!B72</f>
        <v>119515</v>
      </c>
      <c r="C72" s="17">
        <f>+'[1]By Agency-SUM (C)'!C72</f>
        <v>102722</v>
      </c>
      <c r="D72" s="17">
        <f>+'[1]By Agency-SUM (C)'!D72</f>
        <v>3851</v>
      </c>
      <c r="E72" s="17">
        <f t="shared" si="24"/>
        <v>106573</v>
      </c>
      <c r="F72" s="17">
        <f t="shared" si="25"/>
        <v>12942</v>
      </c>
      <c r="G72" s="17">
        <f t="shared" si="26"/>
        <v>16793</v>
      </c>
      <c r="H72" s="76">
        <f t="shared" si="23"/>
        <v>89.17123373635108</v>
      </c>
    </row>
    <row r="73" spans="1:8" s="15" customFormat="1" ht="11.25" customHeight="1">
      <c r="A73" s="59" t="s">
        <v>52</v>
      </c>
      <c r="B73" s="17">
        <f>+'[1]By Agency-SUM (C)'!B73</f>
        <v>26411</v>
      </c>
      <c r="C73" s="17">
        <f>+'[1]By Agency-SUM (C)'!C73</f>
        <v>23620</v>
      </c>
      <c r="D73" s="17">
        <f>+'[1]By Agency-SUM (C)'!D73</f>
        <v>1438</v>
      </c>
      <c r="E73" s="17">
        <f t="shared" si="24"/>
        <v>25058</v>
      </c>
      <c r="F73" s="17">
        <f t="shared" si="25"/>
        <v>1353</v>
      </c>
      <c r="G73" s="17">
        <f t="shared" si="26"/>
        <v>2791</v>
      </c>
      <c r="H73" s="76">
        <f t="shared" si="23"/>
        <v>94.8771345272803</v>
      </c>
    </row>
    <row r="74" spans="1:8" s="15" customFormat="1" ht="11.25" customHeight="1">
      <c r="A74" s="61" t="s">
        <v>53</v>
      </c>
      <c r="B74" s="17">
        <f>+'[1]By Agency-SUM (C)'!B74</f>
        <v>23158</v>
      </c>
      <c r="C74" s="17">
        <f>+'[1]By Agency-SUM (C)'!C74</f>
        <v>15881</v>
      </c>
      <c r="D74" s="17">
        <f>+'[1]By Agency-SUM (C)'!D74</f>
        <v>0</v>
      </c>
      <c r="E74" s="17">
        <f t="shared" si="24"/>
        <v>15881</v>
      </c>
      <c r="F74" s="17">
        <f t="shared" si="25"/>
        <v>7277</v>
      </c>
      <c r="G74" s="17">
        <f t="shared" si="26"/>
        <v>7277</v>
      </c>
      <c r="H74" s="76">
        <f t="shared" si="23"/>
        <v>68.57673374211936</v>
      </c>
    </row>
    <row r="75" spans="1:8" s="15" customFormat="1" ht="11.25" customHeight="1">
      <c r="A75" s="59" t="s">
        <v>54</v>
      </c>
      <c r="B75" s="17">
        <f>+'[1]By Agency-SUM (C)'!B75</f>
        <v>245733</v>
      </c>
      <c r="C75" s="17">
        <f>+'[1]By Agency-SUM (C)'!C75</f>
        <v>232865</v>
      </c>
      <c r="D75" s="17">
        <f>+'[1]By Agency-SUM (C)'!D75</f>
        <v>7993</v>
      </c>
      <c r="E75" s="17">
        <f t="shared" si="24"/>
        <v>240858</v>
      </c>
      <c r="F75" s="17">
        <f t="shared" si="25"/>
        <v>4875</v>
      </c>
      <c r="G75" s="17">
        <f t="shared" si="26"/>
        <v>12868</v>
      </c>
      <c r="H75" s="76">
        <f t="shared" si="23"/>
        <v>98.01613946844746</v>
      </c>
    </row>
    <row r="76" spans="1:8" s="15" customFormat="1" ht="11.25" customHeight="1">
      <c r="A76" s="59"/>
      <c r="B76" s="14"/>
      <c r="C76" s="14"/>
      <c r="D76" s="14"/>
      <c r="E76" s="14"/>
      <c r="F76" s="14"/>
      <c r="G76" s="14"/>
      <c r="H76" s="75"/>
    </row>
    <row r="77" spans="1:8" s="15" customFormat="1" ht="11.25" customHeight="1">
      <c r="A77" s="58" t="s">
        <v>55</v>
      </c>
      <c r="B77" s="18">
        <f aca="true" t="shared" si="27" ref="B77:G77">SUM(B78:B81)</f>
        <v>5898937</v>
      </c>
      <c r="C77" s="18">
        <f t="shared" si="27"/>
        <v>3555509</v>
      </c>
      <c r="D77" s="18">
        <f t="shared" si="27"/>
        <v>168006</v>
      </c>
      <c r="E77" s="18">
        <f t="shared" si="27"/>
        <v>3723515</v>
      </c>
      <c r="F77" s="18">
        <f t="shared" si="27"/>
        <v>2175422</v>
      </c>
      <c r="G77" s="18">
        <f t="shared" si="27"/>
        <v>2343428</v>
      </c>
      <c r="H77" s="75">
        <f>E77/B77*100</f>
        <v>63.121796350766246</v>
      </c>
    </row>
    <row r="78" spans="1:8" s="15" customFormat="1" ht="11.25" customHeight="1">
      <c r="A78" s="59" t="s">
        <v>13</v>
      </c>
      <c r="B78" s="17">
        <f>+'[1]By Agency-SUM (C)'!B78</f>
        <v>5852498</v>
      </c>
      <c r="C78" s="17">
        <f>+'[1]By Agency-SUM (C)'!C78</f>
        <v>3513041</v>
      </c>
      <c r="D78" s="17">
        <f>+'[1]By Agency-SUM (C)'!D78</f>
        <v>166418</v>
      </c>
      <c r="E78" s="17">
        <f>SUM(C78:D78)</f>
        <v>3679459</v>
      </c>
      <c r="F78" s="17">
        <f>B78-E78</f>
        <v>2173039</v>
      </c>
      <c r="G78" s="17">
        <f>B78-C78</f>
        <v>2339457</v>
      </c>
      <c r="H78" s="76">
        <f>E78/B78*100</f>
        <v>62.86988906275577</v>
      </c>
    </row>
    <row r="79" spans="1:8" s="15" customFormat="1" ht="11.25" customHeight="1">
      <c r="A79" s="59" t="s">
        <v>56</v>
      </c>
      <c r="B79" s="17">
        <f>+'[1]By Agency-SUM (C)'!B79</f>
        <v>30285</v>
      </c>
      <c r="C79" s="17">
        <f>+'[1]By Agency-SUM (C)'!C79</f>
        <v>29178</v>
      </c>
      <c r="D79" s="17">
        <f>+'[1]By Agency-SUM (C)'!D79</f>
        <v>670</v>
      </c>
      <c r="E79" s="17">
        <f>SUM(C79:D79)</f>
        <v>29848</v>
      </c>
      <c r="F79" s="17">
        <f>B79-E79</f>
        <v>437</v>
      </c>
      <c r="G79" s="17">
        <f>B79-C79</f>
        <v>1107</v>
      </c>
      <c r="H79" s="76">
        <f>E79/B79*100</f>
        <v>98.5570414396566</v>
      </c>
    </row>
    <row r="80" spans="1:8" s="15" customFormat="1" ht="11.25" customHeight="1">
      <c r="A80" s="59" t="s">
        <v>57</v>
      </c>
      <c r="B80" s="17">
        <f>+'[1]By Agency-SUM (C)'!B80</f>
        <v>4022</v>
      </c>
      <c r="C80" s="17">
        <f>+'[1]By Agency-SUM (C)'!C80</f>
        <v>3583</v>
      </c>
      <c r="D80" s="17">
        <f>+'[1]By Agency-SUM (C)'!D80</f>
        <v>58</v>
      </c>
      <c r="E80" s="17">
        <f>SUM(C80:D80)</f>
        <v>3641</v>
      </c>
      <c r="F80" s="17">
        <f>B80-E80</f>
        <v>381</v>
      </c>
      <c r="G80" s="17">
        <f>B80-C80</f>
        <v>439</v>
      </c>
      <c r="H80" s="76">
        <f>E80/B80*100</f>
        <v>90.52710094480358</v>
      </c>
    </row>
    <row r="81" spans="1:8" s="15" customFormat="1" ht="11.25" customHeight="1">
      <c r="A81" s="59" t="s">
        <v>58</v>
      </c>
      <c r="B81" s="17">
        <f>+'[1]By Agency-SUM (C)'!B81</f>
        <v>12132</v>
      </c>
      <c r="C81" s="17">
        <f>+'[1]By Agency-SUM (C)'!C81</f>
        <v>9707</v>
      </c>
      <c r="D81" s="17">
        <f>+'[1]By Agency-SUM (C)'!D81</f>
        <v>860</v>
      </c>
      <c r="E81" s="17">
        <f>SUM(C81:D81)</f>
        <v>10567</v>
      </c>
      <c r="F81" s="17">
        <f>B81-E81</f>
        <v>1565</v>
      </c>
      <c r="G81" s="17">
        <f>B81-C81</f>
        <v>2425</v>
      </c>
      <c r="H81" s="76">
        <f>E81/B81*100</f>
        <v>87.10023079459282</v>
      </c>
    </row>
    <row r="82" spans="1:8" s="15" customFormat="1" ht="11.25" customHeight="1">
      <c r="A82" s="59"/>
      <c r="B82" s="14"/>
      <c r="C82" s="14"/>
      <c r="D82" s="14"/>
      <c r="E82" s="14"/>
      <c r="F82" s="14"/>
      <c r="G82" s="14"/>
      <c r="H82" s="75"/>
    </row>
    <row r="83" spans="1:8" s="15" customFormat="1" ht="11.25" customHeight="1">
      <c r="A83" s="58" t="s">
        <v>59</v>
      </c>
      <c r="B83" s="18">
        <f aca="true" t="shared" si="28" ref="B83:G83">SUM(B84:B86)</f>
        <v>25185014</v>
      </c>
      <c r="C83" s="18">
        <f t="shared" si="28"/>
        <v>17852099</v>
      </c>
      <c r="D83" s="18">
        <f t="shared" si="28"/>
        <v>862601</v>
      </c>
      <c r="E83" s="18">
        <f t="shared" si="28"/>
        <v>18714700</v>
      </c>
      <c r="F83" s="18">
        <f t="shared" si="28"/>
        <v>6470314</v>
      </c>
      <c r="G83" s="18">
        <f t="shared" si="28"/>
        <v>7332915</v>
      </c>
      <c r="H83" s="75">
        <f>E83/B83*100</f>
        <v>74.30887272883787</v>
      </c>
    </row>
    <row r="84" spans="1:8" s="15" customFormat="1" ht="11.25" customHeight="1">
      <c r="A84" s="59" t="s">
        <v>60</v>
      </c>
      <c r="B84" s="17">
        <f>+'[1]By Agency-SUM (C)'!B84</f>
        <v>24767337</v>
      </c>
      <c r="C84" s="17">
        <f>+'[1]By Agency-SUM (C)'!C84</f>
        <v>17589028</v>
      </c>
      <c r="D84" s="17">
        <f>+'[1]By Agency-SUM (C)'!D84</f>
        <v>844527</v>
      </c>
      <c r="E84" s="17">
        <f>SUM(C84:D84)</f>
        <v>18433555</v>
      </c>
      <c r="F84" s="17">
        <f>B84-E84</f>
        <v>6333782</v>
      </c>
      <c r="G84" s="17">
        <f>B84-C84</f>
        <v>7178309</v>
      </c>
      <c r="H84" s="76">
        <f>E84/B84*100</f>
        <v>74.4268752026106</v>
      </c>
    </row>
    <row r="85" spans="1:8" s="15" customFormat="1" ht="11.25" customHeight="1">
      <c r="A85" s="59" t="s">
        <v>61</v>
      </c>
      <c r="B85" s="17">
        <f>+'[1]By Agency-SUM (C)'!B85</f>
        <v>183857</v>
      </c>
      <c r="C85" s="17">
        <f>+'[1]By Agency-SUM (C)'!C85</f>
        <v>121813</v>
      </c>
      <c r="D85" s="17">
        <f>+'[1]By Agency-SUM (C)'!D85</f>
        <v>11267</v>
      </c>
      <c r="E85" s="17">
        <f>SUM(C85:D85)</f>
        <v>133080</v>
      </c>
      <c r="F85" s="17">
        <f>B85-E85</f>
        <v>50777</v>
      </c>
      <c r="G85" s="17">
        <f>B85-C85</f>
        <v>62044</v>
      </c>
      <c r="H85" s="76">
        <f>E85/B85*100</f>
        <v>72.38234062341928</v>
      </c>
    </row>
    <row r="86" spans="1:8" s="15" customFormat="1" ht="11.25" customHeight="1">
      <c r="A86" s="59" t="s">
        <v>62</v>
      </c>
      <c r="B86" s="17">
        <f>+'[1]By Agency-SUM (C)'!B86</f>
        <v>233820</v>
      </c>
      <c r="C86" s="17">
        <f>+'[1]By Agency-SUM (C)'!C86</f>
        <v>141258</v>
      </c>
      <c r="D86" s="17">
        <f>+'[1]By Agency-SUM (C)'!D86</f>
        <v>6807</v>
      </c>
      <c r="E86" s="17">
        <f>SUM(C86:D86)</f>
        <v>148065</v>
      </c>
      <c r="F86" s="17">
        <f>B86-E86</f>
        <v>85755</v>
      </c>
      <c r="G86" s="17">
        <f>B86-C86</f>
        <v>92562</v>
      </c>
      <c r="H86" s="76">
        <f>E86/B86*100</f>
        <v>63.324352065691556</v>
      </c>
    </row>
    <row r="87" spans="1:8" s="15" customFormat="1" ht="11.25" customHeight="1">
      <c r="A87" s="59"/>
      <c r="B87" s="14"/>
      <c r="C87" s="14"/>
      <c r="D87" s="14"/>
      <c r="E87" s="14"/>
      <c r="F87" s="14"/>
      <c r="G87" s="14"/>
      <c r="H87" s="75"/>
    </row>
    <row r="88" spans="1:8" s="15" customFormat="1" ht="11.25" customHeight="1">
      <c r="A88" s="58" t="s">
        <v>63</v>
      </c>
      <c r="B88" s="18">
        <f aca="true" t="shared" si="29" ref="B88:G88">SUM(B89:B95)</f>
        <v>83337489</v>
      </c>
      <c r="C88" s="18">
        <f t="shared" si="29"/>
        <v>69468238</v>
      </c>
      <c r="D88" s="18">
        <f t="shared" si="29"/>
        <v>5243011</v>
      </c>
      <c r="E88" s="18">
        <f t="shared" si="29"/>
        <v>74711249</v>
      </c>
      <c r="F88" s="18">
        <f t="shared" si="29"/>
        <v>8626240</v>
      </c>
      <c r="G88" s="18">
        <f t="shared" si="29"/>
        <v>13869251</v>
      </c>
      <c r="H88" s="75">
        <f aca="true" t="shared" si="30" ref="H88:H95">E88/B88*100</f>
        <v>89.6490281822626</v>
      </c>
    </row>
    <row r="89" spans="1:8" s="15" customFormat="1" ht="11.25" customHeight="1">
      <c r="A89" s="59" t="s">
        <v>44</v>
      </c>
      <c r="B89" s="17">
        <f>+'[1]By Agency-SUM (C)'!B89</f>
        <v>10890018</v>
      </c>
      <c r="C89" s="17">
        <f>+'[1]By Agency-SUM (C)'!C89</f>
        <v>4059769</v>
      </c>
      <c r="D89" s="17">
        <f>+'[1]By Agency-SUM (C)'!D89</f>
        <v>2861486</v>
      </c>
      <c r="E89" s="17">
        <f aca="true" t="shared" si="31" ref="E89:E95">SUM(C89:D89)</f>
        <v>6921255</v>
      </c>
      <c r="F89" s="17">
        <f aca="true" t="shared" si="32" ref="F89:F95">B89-E89</f>
        <v>3968763</v>
      </c>
      <c r="G89" s="17">
        <f aca="true" t="shared" si="33" ref="G89:G95">B89-C89</f>
        <v>6830249</v>
      </c>
      <c r="H89" s="76">
        <f t="shared" si="30"/>
        <v>63.555955554894396</v>
      </c>
    </row>
    <row r="90" spans="1:8" s="15" customFormat="1" ht="11.25" customHeight="1">
      <c r="A90" s="59" t="s">
        <v>64</v>
      </c>
      <c r="B90" s="17">
        <f>+'[1]By Agency-SUM (C)'!B90</f>
        <v>5967897</v>
      </c>
      <c r="C90" s="17">
        <f>+'[1]By Agency-SUM (C)'!C90</f>
        <v>5729934</v>
      </c>
      <c r="D90" s="17">
        <f>+'[1]By Agency-SUM (C)'!D90</f>
        <v>134014</v>
      </c>
      <c r="E90" s="17">
        <f t="shared" si="31"/>
        <v>5863948</v>
      </c>
      <c r="F90" s="17">
        <f t="shared" si="32"/>
        <v>103949</v>
      </c>
      <c r="G90" s="17">
        <f t="shared" si="33"/>
        <v>237963</v>
      </c>
      <c r="H90" s="76">
        <f t="shared" si="30"/>
        <v>98.25819715052053</v>
      </c>
    </row>
    <row r="91" spans="1:8" s="15" customFormat="1" ht="11.25" customHeight="1">
      <c r="A91" s="59" t="s">
        <v>65</v>
      </c>
      <c r="B91" s="17">
        <f>+'[1]By Agency-SUM (C)'!B91</f>
        <v>4238780</v>
      </c>
      <c r="C91" s="17">
        <f>+'[1]By Agency-SUM (C)'!C91</f>
        <v>4018938</v>
      </c>
      <c r="D91" s="17">
        <f>+'[1]By Agency-SUM (C)'!D91</f>
        <v>37140</v>
      </c>
      <c r="E91" s="17">
        <f t="shared" si="31"/>
        <v>4056078</v>
      </c>
      <c r="F91" s="17">
        <f t="shared" si="32"/>
        <v>182702</v>
      </c>
      <c r="G91" s="17">
        <f t="shared" si="33"/>
        <v>219842</v>
      </c>
      <c r="H91" s="76">
        <f t="shared" si="30"/>
        <v>95.68975035269582</v>
      </c>
    </row>
    <row r="92" spans="1:8" s="15" customFormat="1" ht="11.25" customHeight="1">
      <c r="A92" s="59" t="s">
        <v>66</v>
      </c>
      <c r="B92" s="17">
        <f>+'[1]By Agency-SUM (C)'!B92</f>
        <v>83901</v>
      </c>
      <c r="C92" s="17">
        <f>+'[1]By Agency-SUM (C)'!C92</f>
        <v>75514</v>
      </c>
      <c r="D92" s="17">
        <f>+'[1]By Agency-SUM (C)'!D92</f>
        <v>4710</v>
      </c>
      <c r="E92" s="17">
        <f t="shared" si="31"/>
        <v>80224</v>
      </c>
      <c r="F92" s="17">
        <f t="shared" si="32"/>
        <v>3677</v>
      </c>
      <c r="G92" s="17">
        <f t="shared" si="33"/>
        <v>8387</v>
      </c>
      <c r="H92" s="76">
        <f t="shared" si="30"/>
        <v>95.61745390400591</v>
      </c>
    </row>
    <row r="93" spans="1:8" s="15" customFormat="1" ht="11.25" customHeight="1">
      <c r="A93" s="59" t="s">
        <v>67</v>
      </c>
      <c r="B93" s="17">
        <f>+'[1]By Agency-SUM (C)'!B93</f>
        <v>722155</v>
      </c>
      <c r="C93" s="17">
        <f>+'[1]By Agency-SUM (C)'!C93</f>
        <v>650010</v>
      </c>
      <c r="D93" s="17">
        <f>+'[1]By Agency-SUM (C)'!D93</f>
        <v>36280</v>
      </c>
      <c r="E93" s="17">
        <f t="shared" si="31"/>
        <v>686290</v>
      </c>
      <c r="F93" s="17">
        <f t="shared" si="32"/>
        <v>35865</v>
      </c>
      <c r="G93" s="17">
        <f t="shared" si="33"/>
        <v>72145</v>
      </c>
      <c r="H93" s="76">
        <f t="shared" si="30"/>
        <v>95.03361466721132</v>
      </c>
    </row>
    <row r="94" spans="1:8" s="15" customFormat="1" ht="11.25" customHeight="1">
      <c r="A94" s="59" t="s">
        <v>68</v>
      </c>
      <c r="B94" s="17">
        <f>+'[1]By Agency-SUM (C)'!B94</f>
        <v>60645707</v>
      </c>
      <c r="C94" s="17">
        <f>+'[1]By Agency-SUM (C)'!C94</f>
        <v>54220000</v>
      </c>
      <c r="D94" s="17">
        <f>+'[1]By Agency-SUM (C)'!D94</f>
        <v>2130119</v>
      </c>
      <c r="E94" s="17">
        <f t="shared" si="31"/>
        <v>56350119</v>
      </c>
      <c r="F94" s="17">
        <f t="shared" si="32"/>
        <v>4295588</v>
      </c>
      <c r="G94" s="17">
        <f t="shared" si="33"/>
        <v>6425707</v>
      </c>
      <c r="H94" s="76">
        <f t="shared" si="30"/>
        <v>92.91691331094549</v>
      </c>
    </row>
    <row r="95" spans="1:8" s="15" customFormat="1" ht="11.25" customHeight="1">
      <c r="A95" s="59" t="s">
        <v>69</v>
      </c>
      <c r="B95" s="17">
        <f>+'[1]By Agency-SUM (C)'!B95</f>
        <v>789031</v>
      </c>
      <c r="C95" s="17">
        <f>+'[1]By Agency-SUM (C)'!C95</f>
        <v>714073</v>
      </c>
      <c r="D95" s="17">
        <f>+'[1]By Agency-SUM (C)'!D95</f>
        <v>39262</v>
      </c>
      <c r="E95" s="17">
        <f t="shared" si="31"/>
        <v>753335</v>
      </c>
      <c r="F95" s="17">
        <f t="shared" si="32"/>
        <v>35696</v>
      </c>
      <c r="G95" s="17">
        <f t="shared" si="33"/>
        <v>74958</v>
      </c>
      <c r="H95" s="76">
        <f t="shared" si="30"/>
        <v>95.47596989218421</v>
      </c>
    </row>
    <row r="96" spans="1:8" s="15" customFormat="1" ht="11.25" customHeight="1">
      <c r="A96" s="59"/>
      <c r="B96" s="14"/>
      <c r="C96" s="14"/>
      <c r="D96" s="14"/>
      <c r="E96" s="14"/>
      <c r="F96" s="14"/>
      <c r="G96" s="14"/>
      <c r="H96" s="75"/>
    </row>
    <row r="97" spans="1:8" s="15" customFormat="1" ht="11.25" customHeight="1">
      <c r="A97" s="58" t="s">
        <v>70</v>
      </c>
      <c r="B97" s="18">
        <f aca="true" t="shared" si="34" ref="B97:G97">SUM(B98:B107)</f>
        <v>7337367</v>
      </c>
      <c r="C97" s="18">
        <f t="shared" si="34"/>
        <v>6580403</v>
      </c>
      <c r="D97" s="18">
        <f t="shared" si="34"/>
        <v>394384</v>
      </c>
      <c r="E97" s="18">
        <f t="shared" si="34"/>
        <v>6974787</v>
      </c>
      <c r="F97" s="18">
        <f t="shared" si="34"/>
        <v>362580</v>
      </c>
      <c r="G97" s="18">
        <f t="shared" si="34"/>
        <v>756964</v>
      </c>
      <c r="H97" s="75">
        <f aca="true" t="shared" si="35" ref="H97:H107">E97/B97*100</f>
        <v>95.05844535239957</v>
      </c>
    </row>
    <row r="98" spans="1:8" s="15" customFormat="1" ht="11.25" customHeight="1">
      <c r="A98" s="59" t="s">
        <v>13</v>
      </c>
      <c r="B98" s="17">
        <f>+'[1]By Agency-SUM (C)'!B98</f>
        <v>2593152</v>
      </c>
      <c r="C98" s="17">
        <f>+'[1]By Agency-SUM (C)'!C98</f>
        <v>2352211</v>
      </c>
      <c r="D98" s="17">
        <f>+'[1]By Agency-SUM (C)'!D98</f>
        <v>221196</v>
      </c>
      <c r="E98" s="17">
        <f aca="true" t="shared" si="36" ref="E98:E107">SUM(C98:D98)</f>
        <v>2573407</v>
      </c>
      <c r="F98" s="17">
        <f aca="true" t="shared" si="37" ref="F98:F107">B98-E98</f>
        <v>19745</v>
      </c>
      <c r="G98" s="17">
        <f aca="true" t="shared" si="38" ref="G98:G107">B98-C98</f>
        <v>240941</v>
      </c>
      <c r="H98" s="76">
        <f t="shared" si="35"/>
        <v>99.23857143738586</v>
      </c>
    </row>
    <row r="99" spans="1:8" s="15" customFormat="1" ht="11.25" customHeight="1">
      <c r="A99" s="59" t="s">
        <v>71</v>
      </c>
      <c r="B99" s="17">
        <f>+'[1]By Agency-SUM (C)'!B99</f>
        <v>1058375</v>
      </c>
      <c r="C99" s="17">
        <f>+'[1]By Agency-SUM (C)'!C99</f>
        <v>947017</v>
      </c>
      <c r="D99" s="17">
        <f>+'[1]By Agency-SUM (C)'!D99</f>
        <v>28472</v>
      </c>
      <c r="E99" s="17">
        <f t="shared" si="36"/>
        <v>975489</v>
      </c>
      <c r="F99" s="17">
        <f t="shared" si="37"/>
        <v>82886</v>
      </c>
      <c r="G99" s="17">
        <f t="shared" si="38"/>
        <v>111358</v>
      </c>
      <c r="H99" s="76">
        <f t="shared" si="35"/>
        <v>92.16856029290186</v>
      </c>
    </row>
    <row r="100" spans="1:8" s="15" customFormat="1" ht="11.25" customHeight="1">
      <c r="A100" s="59" t="s">
        <v>72</v>
      </c>
      <c r="B100" s="17">
        <f>+'[1]By Agency-SUM (C)'!B100</f>
        <v>355333</v>
      </c>
      <c r="C100" s="17">
        <f>+'[1]By Agency-SUM (C)'!C100</f>
        <v>319574</v>
      </c>
      <c r="D100" s="17">
        <f>+'[1]By Agency-SUM (C)'!D100</f>
        <v>14335</v>
      </c>
      <c r="E100" s="17">
        <f t="shared" si="36"/>
        <v>333909</v>
      </c>
      <c r="F100" s="17">
        <f t="shared" si="37"/>
        <v>21424</v>
      </c>
      <c r="G100" s="17">
        <f t="shared" si="38"/>
        <v>35759</v>
      </c>
      <c r="H100" s="76">
        <f t="shared" si="35"/>
        <v>93.97072605133776</v>
      </c>
    </row>
    <row r="101" spans="1:8" s="15" customFormat="1" ht="11.25" customHeight="1">
      <c r="A101" s="59" t="s">
        <v>73</v>
      </c>
      <c r="B101" s="17">
        <f>+'[1]By Agency-SUM (C)'!B101</f>
        <v>649757</v>
      </c>
      <c r="C101" s="17">
        <f>+'[1]By Agency-SUM (C)'!C101</f>
        <v>532586</v>
      </c>
      <c r="D101" s="17">
        <f>+'[1]By Agency-SUM (C)'!D101</f>
        <v>36965</v>
      </c>
      <c r="E101" s="17">
        <f t="shared" si="36"/>
        <v>569551</v>
      </c>
      <c r="F101" s="17">
        <f t="shared" si="37"/>
        <v>80206</v>
      </c>
      <c r="G101" s="17">
        <f t="shared" si="38"/>
        <v>117171</v>
      </c>
      <c r="H101" s="76">
        <f t="shared" si="35"/>
        <v>87.65600062792706</v>
      </c>
    </row>
    <row r="102" spans="1:8" s="15" customFormat="1" ht="11.25" customHeight="1">
      <c r="A102" s="59" t="s">
        <v>74</v>
      </c>
      <c r="B102" s="17">
        <f>+'[1]By Agency-SUM (C)'!B102</f>
        <v>588172</v>
      </c>
      <c r="C102" s="17">
        <f>+'[1]By Agency-SUM (C)'!C102</f>
        <v>485002</v>
      </c>
      <c r="D102" s="17">
        <f>+'[1]By Agency-SUM (C)'!D102</f>
        <v>8800</v>
      </c>
      <c r="E102" s="17">
        <f t="shared" si="36"/>
        <v>493802</v>
      </c>
      <c r="F102" s="17">
        <f t="shared" si="37"/>
        <v>94370</v>
      </c>
      <c r="G102" s="17">
        <f t="shared" si="38"/>
        <v>103170</v>
      </c>
      <c r="H102" s="76">
        <f t="shared" si="35"/>
        <v>83.95537359819917</v>
      </c>
    </row>
    <row r="103" spans="1:8" s="15" customFormat="1" ht="11.25" customHeight="1">
      <c r="A103" s="59" t="s">
        <v>75</v>
      </c>
      <c r="B103" s="17">
        <f>+'[1]By Agency-SUM (C)'!B103</f>
        <v>71836</v>
      </c>
      <c r="C103" s="17">
        <f>+'[1]By Agency-SUM (C)'!C103</f>
        <v>65066</v>
      </c>
      <c r="D103" s="17">
        <f>+'[1]By Agency-SUM (C)'!D103</f>
        <v>1603</v>
      </c>
      <c r="E103" s="17">
        <f t="shared" si="36"/>
        <v>66669</v>
      </c>
      <c r="F103" s="17">
        <f t="shared" si="37"/>
        <v>5167</v>
      </c>
      <c r="G103" s="17">
        <f t="shared" si="38"/>
        <v>6770</v>
      </c>
      <c r="H103" s="76">
        <f t="shared" si="35"/>
        <v>92.80722757391837</v>
      </c>
    </row>
    <row r="104" spans="1:8" s="15" customFormat="1" ht="11.25" customHeight="1">
      <c r="A104" s="59" t="s">
        <v>76</v>
      </c>
      <c r="B104" s="17">
        <f>+'[1]By Agency-SUM (C)'!B104</f>
        <v>538845</v>
      </c>
      <c r="C104" s="17">
        <f>+'[1]By Agency-SUM (C)'!C104</f>
        <v>514731</v>
      </c>
      <c r="D104" s="17">
        <f>+'[1]By Agency-SUM (C)'!D104</f>
        <v>6028</v>
      </c>
      <c r="E104" s="17">
        <f t="shared" si="36"/>
        <v>520759</v>
      </c>
      <c r="F104" s="17">
        <f t="shared" si="37"/>
        <v>18086</v>
      </c>
      <c r="G104" s="17">
        <f t="shared" si="38"/>
        <v>24114</v>
      </c>
      <c r="H104" s="76">
        <f t="shared" si="35"/>
        <v>96.64356169213781</v>
      </c>
    </row>
    <row r="105" spans="1:8" s="15" customFormat="1" ht="11.25" customHeight="1">
      <c r="A105" s="59" t="s">
        <v>77</v>
      </c>
      <c r="B105" s="17">
        <f>+'[1]By Agency-SUM (C)'!B105</f>
        <v>353005</v>
      </c>
      <c r="C105" s="17">
        <f>+'[1]By Agency-SUM (C)'!C105</f>
        <v>305723</v>
      </c>
      <c r="D105" s="17">
        <f>+'[1]By Agency-SUM (C)'!D105</f>
        <v>14779</v>
      </c>
      <c r="E105" s="17">
        <f t="shared" si="36"/>
        <v>320502</v>
      </c>
      <c r="F105" s="17">
        <f t="shared" si="37"/>
        <v>32503</v>
      </c>
      <c r="G105" s="17">
        <f t="shared" si="38"/>
        <v>47282</v>
      </c>
      <c r="H105" s="76">
        <f t="shared" si="35"/>
        <v>90.79248169289387</v>
      </c>
    </row>
    <row r="106" spans="1:8" s="15" customFormat="1" ht="11.25" customHeight="1">
      <c r="A106" s="59" t="s">
        <v>78</v>
      </c>
      <c r="B106" s="17">
        <f>+'[1]By Agency-SUM (C)'!B106</f>
        <v>68515</v>
      </c>
      <c r="C106" s="17">
        <f>+'[1]By Agency-SUM (C)'!C106</f>
        <v>58374</v>
      </c>
      <c r="D106" s="17">
        <f>+'[1]By Agency-SUM (C)'!D106</f>
        <v>1955</v>
      </c>
      <c r="E106" s="17">
        <f t="shared" si="36"/>
        <v>60329</v>
      </c>
      <c r="F106" s="17">
        <f t="shared" si="37"/>
        <v>8186</v>
      </c>
      <c r="G106" s="17">
        <f t="shared" si="38"/>
        <v>10141</v>
      </c>
      <c r="H106" s="76">
        <f t="shared" si="35"/>
        <v>88.05225133182515</v>
      </c>
    </row>
    <row r="107" spans="1:8" s="15" customFormat="1" ht="11.25" customHeight="1">
      <c r="A107" s="59" t="s">
        <v>79</v>
      </c>
      <c r="B107" s="17">
        <f>+'[1]By Agency-SUM (C)'!B107</f>
        <v>1060377</v>
      </c>
      <c r="C107" s="17">
        <f>+'[1]By Agency-SUM (C)'!C107</f>
        <v>1000119</v>
      </c>
      <c r="D107" s="17">
        <f>+'[1]By Agency-SUM (C)'!D107</f>
        <v>60251</v>
      </c>
      <c r="E107" s="17">
        <f t="shared" si="36"/>
        <v>1060370</v>
      </c>
      <c r="F107" s="17">
        <f t="shared" si="37"/>
        <v>7</v>
      </c>
      <c r="G107" s="17">
        <f t="shared" si="38"/>
        <v>60258</v>
      </c>
      <c r="H107" s="76">
        <f t="shared" si="35"/>
        <v>99.99933985742807</v>
      </c>
    </row>
    <row r="108" spans="1:8" s="15" customFormat="1" ht="11.25" customHeight="1">
      <c r="A108" s="59"/>
      <c r="B108" s="14"/>
      <c r="C108" s="14"/>
      <c r="D108" s="14"/>
      <c r="E108" s="14"/>
      <c r="F108" s="14"/>
      <c r="G108" s="14"/>
      <c r="H108" s="75"/>
    </row>
    <row r="109" spans="1:8" s="15" customFormat="1" ht="11.25" customHeight="1">
      <c r="A109" s="58" t="s">
        <v>80</v>
      </c>
      <c r="B109" s="18">
        <f aca="true" t="shared" si="39" ref="B109:G109">SUM(B110:B118)</f>
        <v>6898024</v>
      </c>
      <c r="C109" s="18">
        <f t="shared" si="39"/>
        <v>5000178</v>
      </c>
      <c r="D109" s="18">
        <f t="shared" si="39"/>
        <v>404208</v>
      </c>
      <c r="E109" s="18">
        <f t="shared" si="39"/>
        <v>5404386</v>
      </c>
      <c r="F109" s="18">
        <f t="shared" si="39"/>
        <v>1493638</v>
      </c>
      <c r="G109" s="18">
        <f t="shared" si="39"/>
        <v>1897846</v>
      </c>
      <c r="H109" s="75">
        <f aca="true" t="shared" si="40" ref="H109:H118">E109/B109*100</f>
        <v>78.34687150987007</v>
      </c>
    </row>
    <row r="110" spans="1:8" s="15" customFormat="1" ht="11.25" customHeight="1">
      <c r="A110" s="59" t="s">
        <v>13</v>
      </c>
      <c r="B110" s="17">
        <f>+'[1]By Agency-SUM (C)'!B110</f>
        <v>3632093</v>
      </c>
      <c r="C110" s="17">
        <f>+'[1]By Agency-SUM (C)'!C110</f>
        <v>2482781</v>
      </c>
      <c r="D110" s="17">
        <f>+'[1]By Agency-SUM (C)'!D110</f>
        <v>330476</v>
      </c>
      <c r="E110" s="17">
        <f aca="true" t="shared" si="41" ref="E110:E118">SUM(C110:D110)</f>
        <v>2813257</v>
      </c>
      <c r="F110" s="17">
        <f aca="true" t="shared" si="42" ref="F110:F118">B110-E110</f>
        <v>818836</v>
      </c>
      <c r="G110" s="17">
        <f aca="true" t="shared" si="43" ref="G110:G118">B110-C110</f>
        <v>1149312</v>
      </c>
      <c r="H110" s="76">
        <f t="shared" si="40"/>
        <v>77.45553321459555</v>
      </c>
    </row>
    <row r="111" spans="1:8" s="15" customFormat="1" ht="11.25" customHeight="1">
      <c r="A111" s="59" t="s">
        <v>81</v>
      </c>
      <c r="B111" s="17">
        <f>+'[1]By Agency-SUM (C)'!B111</f>
        <v>16264</v>
      </c>
      <c r="C111" s="17">
        <f>+'[1]By Agency-SUM (C)'!C111</f>
        <v>13458</v>
      </c>
      <c r="D111" s="17">
        <f>+'[1]By Agency-SUM (C)'!D111</f>
        <v>290</v>
      </c>
      <c r="E111" s="17">
        <f t="shared" si="41"/>
        <v>13748</v>
      </c>
      <c r="F111" s="17">
        <f t="shared" si="42"/>
        <v>2516</v>
      </c>
      <c r="G111" s="17">
        <f t="shared" si="43"/>
        <v>2806</v>
      </c>
      <c r="H111" s="76">
        <f t="shared" si="40"/>
        <v>84.53025086079685</v>
      </c>
    </row>
    <row r="112" spans="1:8" s="15" customFormat="1" ht="11.25" customHeight="1">
      <c r="A112" s="59" t="s">
        <v>82</v>
      </c>
      <c r="B112" s="17">
        <f>+'[1]By Agency-SUM (C)'!B112</f>
        <v>116479</v>
      </c>
      <c r="C112" s="17">
        <f>+'[1]By Agency-SUM (C)'!C112</f>
        <v>87439</v>
      </c>
      <c r="D112" s="17">
        <f>+'[1]By Agency-SUM (C)'!D112</f>
        <v>4420</v>
      </c>
      <c r="E112" s="17">
        <f t="shared" si="41"/>
        <v>91859</v>
      </c>
      <c r="F112" s="17">
        <f t="shared" si="42"/>
        <v>24620</v>
      </c>
      <c r="G112" s="17">
        <f t="shared" si="43"/>
        <v>29040</v>
      </c>
      <c r="H112" s="76">
        <f t="shared" si="40"/>
        <v>78.86314271242027</v>
      </c>
    </row>
    <row r="113" spans="1:8" s="15" customFormat="1" ht="11.25" customHeight="1">
      <c r="A113" s="59" t="s">
        <v>83</v>
      </c>
      <c r="B113" s="17">
        <f>+'[1]By Agency-SUM (C)'!B113</f>
        <v>448713</v>
      </c>
      <c r="C113" s="17">
        <f>+'[1]By Agency-SUM (C)'!C113</f>
        <v>380805</v>
      </c>
      <c r="D113" s="17">
        <f>+'[1]By Agency-SUM (C)'!D113</f>
        <v>16781</v>
      </c>
      <c r="E113" s="17">
        <f t="shared" si="41"/>
        <v>397586</v>
      </c>
      <c r="F113" s="17">
        <f t="shared" si="42"/>
        <v>51127</v>
      </c>
      <c r="G113" s="17">
        <f t="shared" si="43"/>
        <v>67908</v>
      </c>
      <c r="H113" s="76">
        <f t="shared" si="40"/>
        <v>88.60585719602507</v>
      </c>
    </row>
    <row r="114" spans="1:8" s="15" customFormat="1" ht="11.25" customHeight="1">
      <c r="A114" s="59" t="s">
        <v>84</v>
      </c>
      <c r="B114" s="17">
        <f>+'[1]By Agency-SUM (C)'!B114</f>
        <v>53407</v>
      </c>
      <c r="C114" s="17">
        <f>+'[1]By Agency-SUM (C)'!C114</f>
        <v>23693</v>
      </c>
      <c r="D114" s="17">
        <f>+'[1]By Agency-SUM (C)'!D114</f>
        <v>778</v>
      </c>
      <c r="E114" s="17">
        <f t="shared" si="41"/>
        <v>24471</v>
      </c>
      <c r="F114" s="17">
        <f t="shared" si="42"/>
        <v>28936</v>
      </c>
      <c r="G114" s="17">
        <f t="shared" si="43"/>
        <v>29714</v>
      </c>
      <c r="H114" s="76">
        <f t="shared" si="40"/>
        <v>45.81983635104013</v>
      </c>
    </row>
    <row r="115" spans="1:8" s="15" customFormat="1" ht="11.25" customHeight="1">
      <c r="A115" s="59" t="s">
        <v>85</v>
      </c>
      <c r="B115" s="17">
        <f>+'[1]By Agency-SUM (C)'!B115</f>
        <v>99011</v>
      </c>
      <c r="C115" s="17">
        <f>+'[1]By Agency-SUM (C)'!C115</f>
        <v>84887</v>
      </c>
      <c r="D115" s="17">
        <f>+'[1]By Agency-SUM (C)'!D115</f>
        <v>3415</v>
      </c>
      <c r="E115" s="17">
        <f t="shared" si="41"/>
        <v>88302</v>
      </c>
      <c r="F115" s="17">
        <f t="shared" si="42"/>
        <v>10709</v>
      </c>
      <c r="G115" s="17">
        <f t="shared" si="43"/>
        <v>14124</v>
      </c>
      <c r="H115" s="76">
        <f t="shared" si="40"/>
        <v>89.18403005726636</v>
      </c>
    </row>
    <row r="116" spans="1:8" s="15" customFormat="1" ht="11.25" customHeight="1">
      <c r="A116" s="59" t="s">
        <v>86</v>
      </c>
      <c r="B116" s="17">
        <f>+'[1]By Agency-SUM (C)'!B116</f>
        <v>250062</v>
      </c>
      <c r="C116" s="17">
        <f>+'[1]By Agency-SUM (C)'!C116</f>
        <v>179852</v>
      </c>
      <c r="D116" s="17">
        <f>+'[1]By Agency-SUM (C)'!D116</f>
        <v>12873</v>
      </c>
      <c r="E116" s="17">
        <f t="shared" si="41"/>
        <v>192725</v>
      </c>
      <c r="F116" s="17">
        <f t="shared" si="42"/>
        <v>57337</v>
      </c>
      <c r="G116" s="17">
        <f t="shared" si="43"/>
        <v>70210</v>
      </c>
      <c r="H116" s="76">
        <f t="shared" si="40"/>
        <v>77.0708864201678</v>
      </c>
    </row>
    <row r="117" spans="1:8" s="15" customFormat="1" ht="11.25" customHeight="1">
      <c r="A117" s="59" t="s">
        <v>87</v>
      </c>
      <c r="B117" s="17">
        <f>+'[1]By Agency-SUM (C)'!B117</f>
        <v>390309</v>
      </c>
      <c r="C117" s="17">
        <f>+'[1]By Agency-SUM (C)'!C117</f>
        <v>304309</v>
      </c>
      <c r="D117" s="17">
        <f>+'[1]By Agency-SUM (C)'!D117</f>
        <v>6861</v>
      </c>
      <c r="E117" s="17">
        <f t="shared" si="41"/>
        <v>311170</v>
      </c>
      <c r="F117" s="17">
        <f t="shared" si="42"/>
        <v>79139</v>
      </c>
      <c r="G117" s="17">
        <f t="shared" si="43"/>
        <v>86000</v>
      </c>
      <c r="H117" s="76">
        <f t="shared" si="40"/>
        <v>79.7240135379917</v>
      </c>
    </row>
    <row r="118" spans="1:8" s="15" customFormat="1" ht="11.25" customHeight="1">
      <c r="A118" s="59" t="s">
        <v>88</v>
      </c>
      <c r="B118" s="17">
        <f>+'[1]By Agency-SUM (C)'!B118</f>
        <v>1891686</v>
      </c>
      <c r="C118" s="17">
        <f>+'[1]By Agency-SUM (C)'!C118</f>
        <v>1442954</v>
      </c>
      <c r="D118" s="17">
        <f>+'[1]By Agency-SUM (C)'!D118</f>
        <v>28314</v>
      </c>
      <c r="E118" s="17">
        <f t="shared" si="41"/>
        <v>1471268</v>
      </c>
      <c r="F118" s="17">
        <f t="shared" si="42"/>
        <v>420418</v>
      </c>
      <c r="G118" s="17">
        <f t="shared" si="43"/>
        <v>448732</v>
      </c>
      <c r="H118" s="76">
        <f t="shared" si="40"/>
        <v>77.77548705229091</v>
      </c>
    </row>
    <row r="119" spans="1:8" s="15" customFormat="1" ht="11.25" customHeight="1">
      <c r="A119" s="59"/>
      <c r="B119" s="14"/>
      <c r="C119" s="14"/>
      <c r="D119" s="14"/>
      <c r="E119" s="14"/>
      <c r="F119" s="14"/>
      <c r="G119" s="14"/>
      <c r="H119" s="75"/>
    </row>
    <row r="120" spans="1:8" s="15" customFormat="1" ht="11.25" customHeight="1">
      <c r="A120" s="58" t="s">
        <v>89</v>
      </c>
      <c r="B120" s="18">
        <f aca="true" t="shared" si="44" ref="B120:G120">+B121+B129</f>
        <v>88913129</v>
      </c>
      <c r="C120" s="18">
        <f t="shared" si="44"/>
        <v>83944888</v>
      </c>
      <c r="D120" s="18">
        <f t="shared" si="44"/>
        <v>2490443</v>
      </c>
      <c r="E120" s="18">
        <f t="shared" si="44"/>
        <v>86435331</v>
      </c>
      <c r="F120" s="18">
        <f t="shared" si="44"/>
        <v>2477798</v>
      </c>
      <c r="G120" s="18">
        <f t="shared" si="44"/>
        <v>4968241</v>
      </c>
      <c r="H120" s="75">
        <f aca="true" t="shared" si="45" ref="H120:H132">E120/B120*100</f>
        <v>97.213237203698</v>
      </c>
    </row>
    <row r="121" spans="1:8" s="15" customFormat="1" ht="11.25">
      <c r="A121" s="24" t="s">
        <v>90</v>
      </c>
      <c r="B121" s="20">
        <f aca="true" t="shared" si="46" ref="B121:G121">SUM(B122:B126)</f>
        <v>7962214</v>
      </c>
      <c r="C121" s="20">
        <f t="shared" si="46"/>
        <v>7366107</v>
      </c>
      <c r="D121" s="20">
        <f t="shared" si="46"/>
        <v>77502</v>
      </c>
      <c r="E121" s="20">
        <f t="shared" si="46"/>
        <v>7443609</v>
      </c>
      <c r="F121" s="20">
        <f t="shared" si="46"/>
        <v>518605</v>
      </c>
      <c r="G121" s="20">
        <f t="shared" si="46"/>
        <v>596107</v>
      </c>
      <c r="H121" s="76">
        <f t="shared" si="45"/>
        <v>93.48667343027957</v>
      </c>
    </row>
    <row r="122" spans="1:8" s="15" customFormat="1" ht="11.25" customHeight="1">
      <c r="A122" s="59" t="s">
        <v>13</v>
      </c>
      <c r="B122" s="17">
        <f>+'[1]By Agency-SUM (C)'!B122</f>
        <v>282368</v>
      </c>
      <c r="C122" s="17">
        <f>+'[1]By Agency-SUM (C)'!C122</f>
        <v>185667</v>
      </c>
      <c r="D122" s="17">
        <f>+'[1]By Agency-SUM (C)'!D122</f>
        <v>3625</v>
      </c>
      <c r="E122" s="17">
        <f aca="true" t="shared" si="47" ref="E122:E128">SUM(C122:D122)</f>
        <v>189292</v>
      </c>
      <c r="F122" s="17">
        <f aca="true" t="shared" si="48" ref="F122:F128">B122-E122</f>
        <v>93076</v>
      </c>
      <c r="G122" s="17">
        <f aca="true" t="shared" si="49" ref="G122:G128">B122-C122</f>
        <v>96701</v>
      </c>
      <c r="H122" s="76">
        <f t="shared" si="45"/>
        <v>67.03734134179511</v>
      </c>
    </row>
    <row r="123" spans="1:8" s="15" customFormat="1" ht="11.25" customHeight="1">
      <c r="A123" s="59" t="s">
        <v>91</v>
      </c>
      <c r="B123" s="17">
        <f>+'[1]By Agency-SUM (C)'!B123</f>
        <v>515994</v>
      </c>
      <c r="C123" s="17">
        <f>+'[1]By Agency-SUM (C)'!C123</f>
        <v>367254</v>
      </c>
      <c r="D123" s="17">
        <f>+'[1]By Agency-SUM (C)'!D123</f>
        <v>3762</v>
      </c>
      <c r="E123" s="17">
        <f t="shared" si="47"/>
        <v>371016</v>
      </c>
      <c r="F123" s="17">
        <f t="shared" si="48"/>
        <v>144978</v>
      </c>
      <c r="G123" s="17">
        <f t="shared" si="49"/>
        <v>148740</v>
      </c>
      <c r="H123" s="76">
        <f t="shared" si="45"/>
        <v>71.90316166467052</v>
      </c>
    </row>
    <row r="124" spans="1:8" s="15" customFormat="1" ht="11.25" customHeight="1">
      <c r="A124" s="59" t="s">
        <v>92</v>
      </c>
      <c r="B124" s="17">
        <f>+'[1]By Agency-SUM (C)'!B124</f>
        <v>39346</v>
      </c>
      <c r="C124" s="17">
        <f>+'[1]By Agency-SUM (C)'!C124</f>
        <v>34260</v>
      </c>
      <c r="D124" s="17">
        <f>+'[1]By Agency-SUM (C)'!D124</f>
        <v>594</v>
      </c>
      <c r="E124" s="17">
        <f t="shared" si="47"/>
        <v>34854</v>
      </c>
      <c r="F124" s="17">
        <f t="shared" si="48"/>
        <v>4492</v>
      </c>
      <c r="G124" s="17">
        <f t="shared" si="49"/>
        <v>5086</v>
      </c>
      <c r="H124" s="76">
        <f t="shared" si="45"/>
        <v>88.58333756925735</v>
      </c>
    </row>
    <row r="125" spans="1:8" s="15" customFormat="1" ht="11.25" customHeight="1">
      <c r="A125" s="59" t="s">
        <v>93</v>
      </c>
      <c r="B125" s="17">
        <f>+'[1]By Agency-SUM (C)'!B125</f>
        <v>416329</v>
      </c>
      <c r="C125" s="17">
        <f>+'[1]By Agency-SUM (C)'!C125</f>
        <v>186295</v>
      </c>
      <c r="D125" s="17">
        <f>+'[1]By Agency-SUM (C)'!D125</f>
        <v>2821</v>
      </c>
      <c r="E125" s="17">
        <f t="shared" si="47"/>
        <v>189116</v>
      </c>
      <c r="F125" s="17">
        <f t="shared" si="48"/>
        <v>227213</v>
      </c>
      <c r="G125" s="17">
        <f t="shared" si="49"/>
        <v>230034</v>
      </c>
      <c r="H125" s="76">
        <f t="shared" si="45"/>
        <v>45.42465213809271</v>
      </c>
    </row>
    <row r="126" spans="1:8" s="15" customFormat="1" ht="11.25" customHeight="1">
      <c r="A126" s="59" t="s">
        <v>94</v>
      </c>
      <c r="B126" s="20">
        <f>SUM(B127:B128)</f>
        <v>6708177</v>
      </c>
      <c r="C126" s="20">
        <f>SUM(C127:C128)</f>
        <v>6592631</v>
      </c>
      <c r="D126" s="20">
        <f>SUM(D127:D128)</f>
        <v>66700</v>
      </c>
      <c r="E126" s="17">
        <f t="shared" si="47"/>
        <v>6659331</v>
      </c>
      <c r="F126" s="17">
        <f t="shared" si="48"/>
        <v>48846</v>
      </c>
      <c r="G126" s="17">
        <f t="shared" si="49"/>
        <v>115546</v>
      </c>
      <c r="H126" s="76">
        <f t="shared" si="45"/>
        <v>99.2718439003622</v>
      </c>
    </row>
    <row r="127" spans="1:8" s="15" customFormat="1" ht="11.25" customHeight="1">
      <c r="A127" s="59" t="s">
        <v>95</v>
      </c>
      <c r="B127" s="17">
        <f>+'[1]By Agency-SUM (C)'!B127</f>
        <v>6183472</v>
      </c>
      <c r="C127" s="17">
        <f>+'[1]By Agency-SUM (C)'!C127</f>
        <v>6104475</v>
      </c>
      <c r="D127" s="17">
        <f>+'[1]By Agency-SUM (C)'!D127</f>
        <v>45797</v>
      </c>
      <c r="E127" s="17">
        <f t="shared" si="47"/>
        <v>6150272</v>
      </c>
      <c r="F127" s="17">
        <f t="shared" si="48"/>
        <v>33200</v>
      </c>
      <c r="G127" s="17">
        <f t="shared" si="49"/>
        <v>78997</v>
      </c>
      <c r="H127" s="76">
        <f t="shared" si="45"/>
        <v>99.46308481707365</v>
      </c>
    </row>
    <row r="128" spans="1:8" s="15" customFormat="1" ht="11.25" customHeight="1">
      <c r="A128" s="59" t="s">
        <v>96</v>
      </c>
      <c r="B128" s="17">
        <f>+'[1]By Agency-SUM (C)'!B128</f>
        <v>524705</v>
      </c>
      <c r="C128" s="17">
        <f>+'[1]By Agency-SUM (C)'!C128</f>
        <v>488156</v>
      </c>
      <c r="D128" s="17">
        <f>+'[1]By Agency-SUM (C)'!D128</f>
        <v>20903</v>
      </c>
      <c r="E128" s="17">
        <f t="shared" si="47"/>
        <v>509059</v>
      </c>
      <c r="F128" s="17">
        <f t="shared" si="48"/>
        <v>15646</v>
      </c>
      <c r="G128" s="17">
        <f t="shared" si="49"/>
        <v>36549</v>
      </c>
      <c r="H128" s="76">
        <f t="shared" si="45"/>
        <v>97.01813399910426</v>
      </c>
    </row>
    <row r="129" spans="1:8" s="15" customFormat="1" ht="11.25" customHeight="1">
      <c r="A129" s="59" t="s">
        <v>97</v>
      </c>
      <c r="B129" s="20">
        <f aca="true" t="shared" si="50" ref="B129:G129">SUM(B130:B133)</f>
        <v>80950915</v>
      </c>
      <c r="C129" s="20">
        <f t="shared" si="50"/>
        <v>76578781</v>
      </c>
      <c r="D129" s="20">
        <f t="shared" si="50"/>
        <v>2412941</v>
      </c>
      <c r="E129" s="20">
        <f t="shared" si="50"/>
        <v>78991722</v>
      </c>
      <c r="F129" s="20">
        <f t="shared" si="50"/>
        <v>1959193</v>
      </c>
      <c r="G129" s="20">
        <f t="shared" si="50"/>
        <v>4372134</v>
      </c>
      <c r="H129" s="76">
        <f t="shared" si="45"/>
        <v>97.57977658436597</v>
      </c>
    </row>
    <row r="130" spans="1:8" s="15" customFormat="1" ht="11.25" customHeight="1">
      <c r="A130" s="59" t="s">
        <v>98</v>
      </c>
      <c r="B130" s="17">
        <f>+'[1]By Agency-SUM (C)'!B130</f>
        <v>25338325</v>
      </c>
      <c r="C130" s="17">
        <f>+'[1]By Agency-SUM (C)'!C130</f>
        <v>22386797</v>
      </c>
      <c r="D130" s="17">
        <f>+'[1]By Agency-SUM (C)'!D130</f>
        <v>1951667</v>
      </c>
      <c r="E130" s="17">
        <f>SUM(C130:D130)</f>
        <v>24338464</v>
      </c>
      <c r="F130" s="17">
        <f>B130-E130</f>
        <v>999861</v>
      </c>
      <c r="G130" s="17">
        <f>B130-C130</f>
        <v>2951528</v>
      </c>
      <c r="H130" s="76">
        <f t="shared" si="45"/>
        <v>96.05395778923824</v>
      </c>
    </row>
    <row r="131" spans="1:8" s="15" customFormat="1" ht="11.25" customHeight="1">
      <c r="A131" s="59" t="s">
        <v>99</v>
      </c>
      <c r="B131" s="17">
        <f>+'[1]By Agency-SUM (C)'!B131</f>
        <v>7516183</v>
      </c>
      <c r="C131" s="17">
        <f>+'[1]By Agency-SUM (C)'!C131</f>
        <v>7297120</v>
      </c>
      <c r="D131" s="17">
        <f>+'[1]By Agency-SUM (C)'!D131</f>
        <v>89894</v>
      </c>
      <c r="E131" s="17">
        <f>SUM(C131:D131)</f>
        <v>7387014</v>
      </c>
      <c r="F131" s="17">
        <f>B131-E131</f>
        <v>129169</v>
      </c>
      <c r="G131" s="17">
        <f>B131-C131</f>
        <v>219063</v>
      </c>
      <c r="H131" s="76">
        <f t="shared" si="45"/>
        <v>98.28145482886725</v>
      </c>
    </row>
    <row r="132" spans="1:8" s="15" customFormat="1" ht="11.25" customHeight="1">
      <c r="A132" s="59" t="s">
        <v>100</v>
      </c>
      <c r="B132" s="17">
        <f>+'[1]By Agency-SUM (C)'!B132</f>
        <v>7395217</v>
      </c>
      <c r="C132" s="17">
        <f>+'[1]By Agency-SUM (C)'!C132</f>
        <v>7075849</v>
      </c>
      <c r="D132" s="17">
        <f>+'[1]By Agency-SUM (C)'!D132</f>
        <v>93911</v>
      </c>
      <c r="E132" s="17">
        <f>SUM(C132:D132)</f>
        <v>7169760</v>
      </c>
      <c r="F132" s="17">
        <f>B132-E132</f>
        <v>225457</v>
      </c>
      <c r="G132" s="17">
        <f>B132-C132</f>
        <v>319368</v>
      </c>
      <c r="H132" s="76">
        <f t="shared" si="45"/>
        <v>96.95131326099018</v>
      </c>
    </row>
    <row r="133" spans="1:8" s="15" customFormat="1" ht="11.25" customHeight="1">
      <c r="A133" s="24" t="s">
        <v>363</v>
      </c>
      <c r="B133" s="20">
        <f aca="true" t="shared" si="51" ref="B133:H133">+B134</f>
        <v>40701190</v>
      </c>
      <c r="C133" s="20">
        <f t="shared" si="51"/>
        <v>39819015</v>
      </c>
      <c r="D133" s="20">
        <f t="shared" si="51"/>
        <v>277469</v>
      </c>
      <c r="E133" s="20">
        <f t="shared" si="51"/>
        <v>40096484</v>
      </c>
      <c r="F133" s="20">
        <f t="shared" si="51"/>
        <v>604706</v>
      </c>
      <c r="G133" s="20">
        <f t="shared" si="51"/>
        <v>882175</v>
      </c>
      <c r="H133" s="77">
        <f t="shared" si="51"/>
        <v>98.51427931222649</v>
      </c>
    </row>
    <row r="134" spans="1:8" s="15" customFormat="1" ht="11.25" customHeight="1">
      <c r="A134" s="59" t="s">
        <v>101</v>
      </c>
      <c r="B134" s="17">
        <f>+'[1]By Agency-SUM (C)'!B134</f>
        <v>40701190</v>
      </c>
      <c r="C134" s="17">
        <f>+'[1]By Agency-SUM (C)'!C134</f>
        <v>39819015</v>
      </c>
      <c r="D134" s="17">
        <f>+'[1]By Agency-SUM (C)'!D134</f>
        <v>277469</v>
      </c>
      <c r="E134" s="17">
        <f>SUM(C134:D134)</f>
        <v>40096484</v>
      </c>
      <c r="F134" s="17">
        <f>B134-E134</f>
        <v>604706</v>
      </c>
      <c r="G134" s="17">
        <f>B134-C134</f>
        <v>882175</v>
      </c>
      <c r="H134" s="76">
        <f>E134/B134*100</f>
        <v>98.51427931222649</v>
      </c>
    </row>
    <row r="135" spans="1:8" s="15" customFormat="1" ht="11.25" customHeight="1">
      <c r="A135" s="59"/>
      <c r="B135" s="14"/>
      <c r="C135" s="14"/>
      <c r="D135" s="14"/>
      <c r="E135" s="14"/>
      <c r="F135" s="14"/>
      <c r="G135" s="14"/>
      <c r="H135" s="75"/>
    </row>
    <row r="136" spans="1:8" s="15" customFormat="1" ht="11.25" customHeight="1">
      <c r="A136" s="58" t="s">
        <v>102</v>
      </c>
      <c r="B136" s="18">
        <f aca="true" t="shared" si="52" ref="B136:H136">+B137</f>
        <v>113932757</v>
      </c>
      <c r="C136" s="18">
        <f t="shared" si="52"/>
        <v>76786051</v>
      </c>
      <c r="D136" s="18">
        <f t="shared" si="52"/>
        <v>915781</v>
      </c>
      <c r="E136" s="18">
        <f t="shared" si="52"/>
        <v>77701832</v>
      </c>
      <c r="F136" s="18">
        <f t="shared" si="52"/>
        <v>36230925</v>
      </c>
      <c r="G136" s="18">
        <f t="shared" si="52"/>
        <v>37146706</v>
      </c>
      <c r="H136" s="75">
        <f t="shared" si="52"/>
        <v>68.1997294246114</v>
      </c>
    </row>
    <row r="137" spans="1:8" s="15" customFormat="1" ht="11.25" customHeight="1">
      <c r="A137" s="59" t="s">
        <v>103</v>
      </c>
      <c r="B137" s="17">
        <f>+'[1]By Agency-SUM (C)'!B137</f>
        <v>113932757</v>
      </c>
      <c r="C137" s="17">
        <f>+'[1]By Agency-SUM (C)'!C137</f>
        <v>76786051</v>
      </c>
      <c r="D137" s="17">
        <f>+'[1]By Agency-SUM (C)'!D137</f>
        <v>915781</v>
      </c>
      <c r="E137" s="17">
        <f>SUM(C137:D137)</f>
        <v>77701832</v>
      </c>
      <c r="F137" s="17">
        <f>B137-E137</f>
        <v>36230925</v>
      </c>
      <c r="G137" s="17">
        <f>B137-C137</f>
        <v>37146706</v>
      </c>
      <c r="H137" s="76">
        <f>E137/B137*100</f>
        <v>68.1997294246114</v>
      </c>
    </row>
    <row r="138" spans="1:8" s="15" customFormat="1" ht="11.25" customHeight="1">
      <c r="A138" s="59"/>
      <c r="B138" s="14"/>
      <c r="C138" s="14"/>
      <c r="D138" s="14"/>
      <c r="E138" s="14"/>
      <c r="F138" s="14"/>
      <c r="G138" s="14"/>
      <c r="H138" s="75"/>
    </row>
    <row r="139" spans="1:8" s="15" customFormat="1" ht="11.25" customHeight="1">
      <c r="A139" s="58" t="s">
        <v>104</v>
      </c>
      <c r="B139" s="18">
        <f aca="true" t="shared" si="53" ref="B139:G139">SUM(B140:B159)</f>
        <v>9976957</v>
      </c>
      <c r="C139" s="18">
        <f t="shared" si="53"/>
        <v>6667827</v>
      </c>
      <c r="D139" s="18">
        <f t="shared" si="53"/>
        <v>1824689</v>
      </c>
      <c r="E139" s="18">
        <f t="shared" si="53"/>
        <v>8492516</v>
      </c>
      <c r="F139" s="18">
        <f t="shared" si="53"/>
        <v>1484441</v>
      </c>
      <c r="G139" s="18">
        <f t="shared" si="53"/>
        <v>3309130</v>
      </c>
      <c r="H139" s="75">
        <f aca="true" t="shared" si="54" ref="H139:H159">E139/B139*100</f>
        <v>85.12130502316488</v>
      </c>
    </row>
    <row r="140" spans="1:8" s="15" customFormat="1" ht="11.25" customHeight="1">
      <c r="A140" s="59" t="s">
        <v>105</v>
      </c>
      <c r="B140" s="17">
        <f>+'[1]By Agency-SUM (C)'!B140</f>
        <v>2712781</v>
      </c>
      <c r="C140" s="17">
        <f>+'[1]By Agency-SUM (C)'!C140</f>
        <v>2102291</v>
      </c>
      <c r="D140" s="17">
        <f>+'[1]By Agency-SUM (C)'!D140</f>
        <v>398410</v>
      </c>
      <c r="E140" s="17">
        <f aca="true" t="shared" si="55" ref="E140:E159">SUM(C140:D140)</f>
        <v>2500701</v>
      </c>
      <c r="F140" s="17">
        <f aca="true" t="shared" si="56" ref="F140:F159">B140-E140</f>
        <v>212080</v>
      </c>
      <c r="G140" s="17">
        <f aca="true" t="shared" si="57" ref="G140:G159">B140-C140</f>
        <v>610490</v>
      </c>
      <c r="H140" s="76">
        <f t="shared" si="54"/>
        <v>92.1821923701176</v>
      </c>
    </row>
    <row r="141" spans="1:8" s="15" customFormat="1" ht="11.25" customHeight="1">
      <c r="A141" s="59" t="s">
        <v>106</v>
      </c>
      <c r="B141" s="17">
        <f>+'[1]By Agency-SUM (C)'!B141</f>
        <v>81122</v>
      </c>
      <c r="C141" s="17">
        <f>+'[1]By Agency-SUM (C)'!C141</f>
        <v>69823</v>
      </c>
      <c r="D141" s="17">
        <f>+'[1]By Agency-SUM (C)'!D141</f>
        <v>778</v>
      </c>
      <c r="E141" s="17">
        <f t="shared" si="55"/>
        <v>70601</v>
      </c>
      <c r="F141" s="17">
        <f t="shared" si="56"/>
        <v>10521</v>
      </c>
      <c r="G141" s="17">
        <f t="shared" si="57"/>
        <v>11299</v>
      </c>
      <c r="H141" s="76">
        <f t="shared" si="54"/>
        <v>87.03064520105521</v>
      </c>
    </row>
    <row r="142" spans="1:8" s="15" customFormat="1" ht="11.25" customHeight="1">
      <c r="A142" s="59" t="s">
        <v>107</v>
      </c>
      <c r="B142" s="17">
        <f>+'[1]By Agency-SUM (C)'!B142</f>
        <v>180098</v>
      </c>
      <c r="C142" s="17">
        <f>+'[1]By Agency-SUM (C)'!C142</f>
        <v>96143</v>
      </c>
      <c r="D142" s="17">
        <f>+'[1]By Agency-SUM (C)'!D142</f>
        <v>9637</v>
      </c>
      <c r="E142" s="17">
        <f t="shared" si="55"/>
        <v>105780</v>
      </c>
      <c r="F142" s="17">
        <f t="shared" si="56"/>
        <v>74318</v>
      </c>
      <c r="G142" s="17">
        <f t="shared" si="57"/>
        <v>83955</v>
      </c>
      <c r="H142" s="76">
        <f t="shared" si="54"/>
        <v>58.73468889160346</v>
      </c>
    </row>
    <row r="143" spans="1:8" s="15" customFormat="1" ht="11.25" customHeight="1">
      <c r="A143" s="59" t="s">
        <v>108</v>
      </c>
      <c r="B143" s="17">
        <f>+'[1]By Agency-SUM (C)'!B143</f>
        <v>97473</v>
      </c>
      <c r="C143" s="17">
        <f>+'[1]By Agency-SUM (C)'!C143</f>
        <v>81461</v>
      </c>
      <c r="D143" s="17">
        <f>+'[1]By Agency-SUM (C)'!D143</f>
        <v>7896</v>
      </c>
      <c r="E143" s="17">
        <f t="shared" si="55"/>
        <v>89357</v>
      </c>
      <c r="F143" s="17">
        <f t="shared" si="56"/>
        <v>8116</v>
      </c>
      <c r="G143" s="17">
        <f t="shared" si="57"/>
        <v>16012</v>
      </c>
      <c r="H143" s="76">
        <f t="shared" si="54"/>
        <v>91.67359166128057</v>
      </c>
    </row>
    <row r="144" spans="1:8" s="15" customFormat="1" ht="11.25" customHeight="1">
      <c r="A144" s="63" t="s">
        <v>109</v>
      </c>
      <c r="B144" s="17">
        <f>+'[1]By Agency-SUM (C)'!B144</f>
        <v>209201</v>
      </c>
      <c r="C144" s="17">
        <f>+'[1]By Agency-SUM (C)'!C144</f>
        <v>187595</v>
      </c>
      <c r="D144" s="17">
        <f>+'[1]By Agency-SUM (C)'!D144</f>
        <v>4522</v>
      </c>
      <c r="E144" s="17">
        <f t="shared" si="55"/>
        <v>192117</v>
      </c>
      <c r="F144" s="17">
        <f t="shared" si="56"/>
        <v>17084</v>
      </c>
      <c r="G144" s="17">
        <f t="shared" si="57"/>
        <v>21606</v>
      </c>
      <c r="H144" s="76">
        <f t="shared" si="54"/>
        <v>91.83369104354185</v>
      </c>
    </row>
    <row r="145" spans="1:8" s="15" customFormat="1" ht="11.25" customHeight="1">
      <c r="A145" s="63" t="s">
        <v>110</v>
      </c>
      <c r="B145" s="17">
        <f>+'[1]By Agency-SUM (C)'!B145</f>
        <v>1328109</v>
      </c>
      <c r="C145" s="17">
        <f>+'[1]By Agency-SUM (C)'!C145</f>
        <v>458957</v>
      </c>
      <c r="D145" s="17">
        <f>+'[1]By Agency-SUM (C)'!D145</f>
        <v>844871</v>
      </c>
      <c r="E145" s="17">
        <f t="shared" si="55"/>
        <v>1303828</v>
      </c>
      <c r="F145" s="17">
        <f t="shared" si="56"/>
        <v>24281</v>
      </c>
      <c r="G145" s="17">
        <f t="shared" si="57"/>
        <v>869152</v>
      </c>
      <c r="H145" s="76">
        <f t="shared" si="54"/>
        <v>98.17176150451506</v>
      </c>
    </row>
    <row r="146" spans="1:8" s="15" customFormat="1" ht="11.25" customHeight="1">
      <c r="A146" s="63" t="s">
        <v>111</v>
      </c>
      <c r="B146" s="17">
        <f>+'[1]By Agency-SUM (C)'!B146</f>
        <v>665276</v>
      </c>
      <c r="C146" s="17">
        <f>+'[1]By Agency-SUM (C)'!C146</f>
        <v>255641</v>
      </c>
      <c r="D146" s="17">
        <f>+'[1]By Agency-SUM (C)'!D146</f>
        <v>78725</v>
      </c>
      <c r="E146" s="17">
        <f t="shared" si="55"/>
        <v>334366</v>
      </c>
      <c r="F146" s="17">
        <f t="shared" si="56"/>
        <v>330910</v>
      </c>
      <c r="G146" s="17">
        <f t="shared" si="57"/>
        <v>409635</v>
      </c>
      <c r="H146" s="76">
        <f t="shared" si="54"/>
        <v>50.25974182143952</v>
      </c>
    </row>
    <row r="147" spans="1:8" s="15" customFormat="1" ht="11.25" customHeight="1">
      <c r="A147" s="59" t="s">
        <v>112</v>
      </c>
      <c r="B147" s="17">
        <f>+'[1]By Agency-SUM (C)'!B147</f>
        <v>38620</v>
      </c>
      <c r="C147" s="17">
        <f>+'[1]By Agency-SUM (C)'!C147</f>
        <v>31726</v>
      </c>
      <c r="D147" s="17">
        <f>+'[1]By Agency-SUM (C)'!D147</f>
        <v>412</v>
      </c>
      <c r="E147" s="17">
        <f t="shared" si="55"/>
        <v>32138</v>
      </c>
      <c r="F147" s="17">
        <f t="shared" si="56"/>
        <v>6482</v>
      </c>
      <c r="G147" s="17">
        <f t="shared" si="57"/>
        <v>6894</v>
      </c>
      <c r="H147" s="76">
        <f t="shared" si="54"/>
        <v>83.2159502848265</v>
      </c>
    </row>
    <row r="148" spans="1:8" s="15" customFormat="1" ht="11.25" customHeight="1">
      <c r="A148" s="59" t="s">
        <v>113</v>
      </c>
      <c r="B148" s="17">
        <f>+'[1]By Agency-SUM (C)'!B148</f>
        <v>50540</v>
      </c>
      <c r="C148" s="17">
        <f>+'[1]By Agency-SUM (C)'!C148</f>
        <v>35314</v>
      </c>
      <c r="D148" s="17">
        <f>+'[1]By Agency-SUM (C)'!D148</f>
        <v>1912</v>
      </c>
      <c r="E148" s="17">
        <f t="shared" si="55"/>
        <v>37226</v>
      </c>
      <c r="F148" s="17">
        <f t="shared" si="56"/>
        <v>13314</v>
      </c>
      <c r="G148" s="17">
        <f t="shared" si="57"/>
        <v>15226</v>
      </c>
      <c r="H148" s="76">
        <f t="shared" si="54"/>
        <v>73.65650969529086</v>
      </c>
    </row>
    <row r="149" spans="1:8" s="15" customFormat="1" ht="11.25" customHeight="1">
      <c r="A149" s="59" t="s">
        <v>114</v>
      </c>
      <c r="B149" s="17">
        <f>+'[1]By Agency-SUM (C)'!B149</f>
        <v>910715</v>
      </c>
      <c r="C149" s="17">
        <f>+'[1]By Agency-SUM (C)'!C149</f>
        <v>506586</v>
      </c>
      <c r="D149" s="17">
        <f>+'[1]By Agency-SUM (C)'!D149</f>
        <v>68793</v>
      </c>
      <c r="E149" s="17">
        <f t="shared" si="55"/>
        <v>575379</v>
      </c>
      <c r="F149" s="17">
        <f t="shared" si="56"/>
        <v>335336</v>
      </c>
      <c r="G149" s="17">
        <f t="shared" si="57"/>
        <v>404129</v>
      </c>
      <c r="H149" s="76">
        <f t="shared" si="54"/>
        <v>63.17882103621879</v>
      </c>
    </row>
    <row r="150" spans="1:8" s="15" customFormat="1" ht="11.25" customHeight="1">
      <c r="A150" s="59" t="s">
        <v>115</v>
      </c>
      <c r="B150" s="17">
        <f>+'[1]By Agency-SUM (C)'!B150</f>
        <v>738653</v>
      </c>
      <c r="C150" s="17">
        <f>+'[1]By Agency-SUM (C)'!C150</f>
        <v>519222</v>
      </c>
      <c r="D150" s="17">
        <f>+'[1]By Agency-SUM (C)'!D150</f>
        <v>122456</v>
      </c>
      <c r="E150" s="17">
        <f t="shared" si="55"/>
        <v>641678</v>
      </c>
      <c r="F150" s="17">
        <f t="shared" si="56"/>
        <v>96975</v>
      </c>
      <c r="G150" s="17">
        <f t="shared" si="57"/>
        <v>219431</v>
      </c>
      <c r="H150" s="76">
        <f t="shared" si="54"/>
        <v>86.8713726201613</v>
      </c>
    </row>
    <row r="151" spans="1:8" s="15" customFormat="1" ht="11.25" customHeight="1">
      <c r="A151" s="59" t="s">
        <v>116</v>
      </c>
      <c r="B151" s="17">
        <f>+'[1]By Agency-SUM (C)'!B151</f>
        <v>311953</v>
      </c>
      <c r="C151" s="17">
        <f>+'[1]By Agency-SUM (C)'!C151</f>
        <v>272538</v>
      </c>
      <c r="D151" s="17">
        <f>+'[1]By Agency-SUM (C)'!D151</f>
        <v>10315</v>
      </c>
      <c r="E151" s="17">
        <f t="shared" si="55"/>
        <v>282853</v>
      </c>
      <c r="F151" s="17">
        <f t="shared" si="56"/>
        <v>29100</v>
      </c>
      <c r="G151" s="17">
        <f t="shared" si="57"/>
        <v>39415</v>
      </c>
      <c r="H151" s="76">
        <f t="shared" si="54"/>
        <v>90.67167169413341</v>
      </c>
    </row>
    <row r="152" spans="1:8" s="15" customFormat="1" ht="11.25" customHeight="1">
      <c r="A152" s="63" t="s">
        <v>117</v>
      </c>
      <c r="B152" s="17">
        <f>+'[1]By Agency-SUM (C)'!B152</f>
        <v>416203</v>
      </c>
      <c r="C152" s="17">
        <f>+'[1]By Agency-SUM (C)'!C152</f>
        <v>278224</v>
      </c>
      <c r="D152" s="17">
        <f>+'[1]By Agency-SUM (C)'!D152</f>
        <v>59363</v>
      </c>
      <c r="E152" s="17">
        <f t="shared" si="55"/>
        <v>337587</v>
      </c>
      <c r="F152" s="17">
        <f t="shared" si="56"/>
        <v>78616</v>
      </c>
      <c r="G152" s="17">
        <f t="shared" si="57"/>
        <v>137979</v>
      </c>
      <c r="H152" s="76">
        <f t="shared" si="54"/>
        <v>81.11114047712294</v>
      </c>
    </row>
    <row r="153" spans="1:8" s="15" customFormat="1" ht="11.25" customHeight="1">
      <c r="A153" s="59" t="s">
        <v>118</v>
      </c>
      <c r="B153" s="17">
        <f>+'[1]By Agency-SUM (C)'!B153</f>
        <v>189268</v>
      </c>
      <c r="C153" s="17">
        <f>+'[1]By Agency-SUM (C)'!C153</f>
        <v>155442</v>
      </c>
      <c r="D153" s="17">
        <f>+'[1]By Agency-SUM (C)'!D153</f>
        <v>2442</v>
      </c>
      <c r="E153" s="17">
        <f t="shared" si="55"/>
        <v>157884</v>
      </c>
      <c r="F153" s="17">
        <f t="shared" si="56"/>
        <v>31384</v>
      </c>
      <c r="G153" s="17">
        <f t="shared" si="57"/>
        <v>33826</v>
      </c>
      <c r="H153" s="76">
        <f t="shared" si="54"/>
        <v>83.41822178075533</v>
      </c>
    </row>
    <row r="154" spans="1:8" s="15" customFormat="1" ht="11.25" customHeight="1">
      <c r="A154" s="59" t="s">
        <v>119</v>
      </c>
      <c r="B154" s="17">
        <f>+'[1]By Agency-SUM (C)'!B154</f>
        <v>119430</v>
      </c>
      <c r="C154" s="17">
        <f>+'[1]By Agency-SUM (C)'!C154</f>
        <v>89211</v>
      </c>
      <c r="D154" s="17">
        <f>+'[1]By Agency-SUM (C)'!D154</f>
        <v>9716</v>
      </c>
      <c r="E154" s="17">
        <f t="shared" si="55"/>
        <v>98927</v>
      </c>
      <c r="F154" s="17">
        <f t="shared" si="56"/>
        <v>20503</v>
      </c>
      <c r="G154" s="17">
        <f t="shared" si="57"/>
        <v>30219</v>
      </c>
      <c r="H154" s="76">
        <f t="shared" si="54"/>
        <v>82.83262161935862</v>
      </c>
    </row>
    <row r="155" spans="1:8" s="15" customFormat="1" ht="11.25" customHeight="1">
      <c r="A155" s="59" t="s">
        <v>120</v>
      </c>
      <c r="B155" s="17">
        <f>+'[1]By Agency-SUM (C)'!B155</f>
        <v>594311</v>
      </c>
      <c r="C155" s="17">
        <f>+'[1]By Agency-SUM (C)'!C155</f>
        <v>398250</v>
      </c>
      <c r="D155" s="17">
        <f>+'[1]By Agency-SUM (C)'!D155</f>
        <v>16506</v>
      </c>
      <c r="E155" s="17">
        <f t="shared" si="55"/>
        <v>414756</v>
      </c>
      <c r="F155" s="17">
        <f t="shared" si="56"/>
        <v>179555</v>
      </c>
      <c r="G155" s="17">
        <f t="shared" si="57"/>
        <v>196061</v>
      </c>
      <c r="H155" s="76">
        <f t="shared" si="54"/>
        <v>69.78770374433589</v>
      </c>
    </row>
    <row r="156" spans="1:8" s="15" customFormat="1" ht="11.25" customHeight="1">
      <c r="A156" s="59" t="s">
        <v>121</v>
      </c>
      <c r="B156" s="17">
        <f>+'[1]By Agency-SUM (C)'!B156</f>
        <v>35117</v>
      </c>
      <c r="C156" s="17">
        <f>+'[1]By Agency-SUM (C)'!C156</f>
        <v>29350</v>
      </c>
      <c r="D156" s="17">
        <f>+'[1]By Agency-SUM (C)'!D156</f>
        <v>2053</v>
      </c>
      <c r="E156" s="17">
        <f t="shared" si="55"/>
        <v>31403</v>
      </c>
      <c r="F156" s="17">
        <f t="shared" si="56"/>
        <v>3714</v>
      </c>
      <c r="G156" s="17">
        <f t="shared" si="57"/>
        <v>5767</v>
      </c>
      <c r="H156" s="76">
        <f t="shared" si="54"/>
        <v>89.423925733975</v>
      </c>
    </row>
    <row r="157" spans="1:8" s="15" customFormat="1" ht="11.25" customHeight="1">
      <c r="A157" s="59" t="s">
        <v>122</v>
      </c>
      <c r="B157" s="17">
        <f>+'[1]By Agency-SUM (C)'!B157</f>
        <v>1211320</v>
      </c>
      <c r="C157" s="17">
        <f>+'[1]By Agency-SUM (C)'!C157</f>
        <v>1025205</v>
      </c>
      <c r="D157" s="17">
        <f>+'[1]By Agency-SUM (C)'!D157</f>
        <v>183151</v>
      </c>
      <c r="E157" s="17">
        <f t="shared" si="55"/>
        <v>1208356</v>
      </c>
      <c r="F157" s="17">
        <f t="shared" si="56"/>
        <v>2964</v>
      </c>
      <c r="G157" s="17">
        <f t="shared" si="57"/>
        <v>186115</v>
      </c>
      <c r="H157" s="76">
        <f t="shared" si="54"/>
        <v>99.75530825875903</v>
      </c>
    </row>
    <row r="158" spans="1:8" s="15" customFormat="1" ht="11.25" customHeight="1">
      <c r="A158" s="59" t="s">
        <v>123</v>
      </c>
      <c r="B158" s="17">
        <f>+'[1]By Agency-SUM (C)'!B158</f>
        <v>35472</v>
      </c>
      <c r="C158" s="17">
        <f>+'[1]By Agency-SUM (C)'!C158</f>
        <v>29655</v>
      </c>
      <c r="D158" s="17">
        <f>+'[1]By Agency-SUM (C)'!D158</f>
        <v>1212</v>
      </c>
      <c r="E158" s="17">
        <f t="shared" si="55"/>
        <v>30867</v>
      </c>
      <c r="F158" s="17">
        <f t="shared" si="56"/>
        <v>4605</v>
      </c>
      <c r="G158" s="17">
        <f t="shared" si="57"/>
        <v>5817</v>
      </c>
      <c r="H158" s="76">
        <f t="shared" si="54"/>
        <v>87.0179296346414</v>
      </c>
    </row>
    <row r="159" spans="1:8" s="15" customFormat="1" ht="11.25" customHeight="1">
      <c r="A159" s="59" t="s">
        <v>124</v>
      </c>
      <c r="B159" s="17">
        <f>+'[1]By Agency-SUM (C)'!B159</f>
        <v>51295</v>
      </c>
      <c r="C159" s="17">
        <f>+'[1]By Agency-SUM (C)'!C159</f>
        <v>45193</v>
      </c>
      <c r="D159" s="17">
        <f>+'[1]By Agency-SUM (C)'!D159</f>
        <v>1519</v>
      </c>
      <c r="E159" s="17">
        <f t="shared" si="55"/>
        <v>46712</v>
      </c>
      <c r="F159" s="17">
        <f t="shared" si="56"/>
        <v>4583</v>
      </c>
      <c r="G159" s="17">
        <f t="shared" si="57"/>
        <v>6102</v>
      </c>
      <c r="H159" s="76">
        <f t="shared" si="54"/>
        <v>91.06540598498879</v>
      </c>
    </row>
    <row r="160" spans="1:8" s="15" customFormat="1" ht="11.25" customHeight="1">
      <c r="A160" s="59"/>
      <c r="B160" s="14"/>
      <c r="C160" s="14"/>
      <c r="D160" s="14"/>
      <c r="E160" s="14"/>
      <c r="F160" s="14"/>
      <c r="G160" s="14"/>
      <c r="H160" s="75"/>
    </row>
    <row r="161" spans="1:8" s="15" customFormat="1" ht="11.25" customHeight="1">
      <c r="A161" s="58" t="s">
        <v>125</v>
      </c>
      <c r="B161" s="18">
        <f aca="true" t="shared" si="58" ref="B161:G161">SUM(B162:B166)</f>
        <v>54344110</v>
      </c>
      <c r="C161" s="18">
        <f t="shared" si="58"/>
        <v>32223106</v>
      </c>
      <c r="D161" s="18">
        <f t="shared" si="58"/>
        <v>7402323</v>
      </c>
      <c r="E161" s="18">
        <f t="shared" si="58"/>
        <v>39625429</v>
      </c>
      <c r="F161" s="18">
        <f t="shared" si="58"/>
        <v>14718681</v>
      </c>
      <c r="G161" s="18">
        <f t="shared" si="58"/>
        <v>22121004</v>
      </c>
      <c r="H161" s="75">
        <f aca="true" t="shared" si="59" ref="H161:H166">E161/B161*100</f>
        <v>72.91577504903475</v>
      </c>
    </row>
    <row r="162" spans="1:8" s="15" customFormat="1" ht="11.25" customHeight="1">
      <c r="A162" s="59" t="s">
        <v>13</v>
      </c>
      <c r="B162" s="17">
        <f>+'[1]By Agency-SUM (C)'!B162</f>
        <v>54225227</v>
      </c>
      <c r="C162" s="17">
        <f>+'[1]By Agency-SUM (C)'!C162</f>
        <v>32123897</v>
      </c>
      <c r="D162" s="17">
        <f>+'[1]By Agency-SUM (C)'!D162</f>
        <v>7398029</v>
      </c>
      <c r="E162" s="17">
        <f>SUM(C162:D162)</f>
        <v>39521926</v>
      </c>
      <c r="F162" s="17">
        <f>B162-E162</f>
        <v>14703301</v>
      </c>
      <c r="G162" s="17">
        <f>B162-C162</f>
        <v>22101330</v>
      </c>
      <c r="H162" s="76">
        <f t="shared" si="59"/>
        <v>72.88475897021142</v>
      </c>
    </row>
    <row r="163" spans="1:8" s="15" customFormat="1" ht="11.25" customHeight="1">
      <c r="A163" s="59" t="s">
        <v>126</v>
      </c>
      <c r="B163" s="17">
        <f>+'[1]By Agency-SUM (C)'!B163</f>
        <v>24890</v>
      </c>
      <c r="C163" s="17">
        <f>+'[1]By Agency-SUM (C)'!C163</f>
        <v>19996</v>
      </c>
      <c r="D163" s="17">
        <f>+'[1]By Agency-SUM (C)'!D163</f>
        <v>1611</v>
      </c>
      <c r="E163" s="17">
        <f>SUM(C163:D163)</f>
        <v>21607</v>
      </c>
      <c r="F163" s="17">
        <f>B163-E163</f>
        <v>3283</v>
      </c>
      <c r="G163" s="17">
        <f>B163-C163</f>
        <v>4894</v>
      </c>
      <c r="H163" s="76">
        <f t="shared" si="59"/>
        <v>86.80996384089997</v>
      </c>
    </row>
    <row r="164" spans="1:8" s="15" customFormat="1" ht="11.25" customHeight="1">
      <c r="A164" s="59" t="s">
        <v>127</v>
      </c>
      <c r="B164" s="17">
        <f>+'[1]By Agency-SUM (C)'!B164</f>
        <v>19055</v>
      </c>
      <c r="C164" s="17">
        <f>+'[1]By Agency-SUM (C)'!C164</f>
        <v>17759</v>
      </c>
      <c r="D164" s="17">
        <f>+'[1]By Agency-SUM (C)'!D164</f>
        <v>901</v>
      </c>
      <c r="E164" s="17">
        <f>SUM(C164:D164)</f>
        <v>18660</v>
      </c>
      <c r="F164" s="17">
        <f>B164-E164</f>
        <v>395</v>
      </c>
      <c r="G164" s="17">
        <f>B164-C164</f>
        <v>1296</v>
      </c>
      <c r="H164" s="76">
        <f t="shared" si="59"/>
        <v>97.92705326685909</v>
      </c>
    </row>
    <row r="165" spans="1:8" s="15" customFormat="1" ht="11.25" customHeight="1">
      <c r="A165" s="59" t="s">
        <v>128</v>
      </c>
      <c r="B165" s="17">
        <f>+'[1]By Agency-SUM (C)'!B165</f>
        <v>22063</v>
      </c>
      <c r="C165" s="17">
        <f>+'[1]By Agency-SUM (C)'!C165</f>
        <v>17509</v>
      </c>
      <c r="D165" s="17">
        <f>+'[1]By Agency-SUM (C)'!D165</f>
        <v>920</v>
      </c>
      <c r="E165" s="17">
        <f>SUM(C165:D165)</f>
        <v>18429</v>
      </c>
      <c r="F165" s="17">
        <f>B165-E165</f>
        <v>3634</v>
      </c>
      <c r="G165" s="17">
        <f>B165-C165</f>
        <v>4554</v>
      </c>
      <c r="H165" s="76">
        <f t="shared" si="59"/>
        <v>83.52898517880615</v>
      </c>
    </row>
    <row r="166" spans="1:8" s="15" customFormat="1" ht="11.25" customHeight="1">
      <c r="A166" s="59" t="s">
        <v>129</v>
      </c>
      <c r="B166" s="17">
        <f>+'[1]By Agency-SUM (C)'!B166</f>
        <v>52875</v>
      </c>
      <c r="C166" s="17">
        <f>+'[1]By Agency-SUM (C)'!C166</f>
        <v>43945</v>
      </c>
      <c r="D166" s="17">
        <f>+'[1]By Agency-SUM (C)'!D166</f>
        <v>862</v>
      </c>
      <c r="E166" s="17">
        <f>SUM(C166:D166)</f>
        <v>44807</v>
      </c>
      <c r="F166" s="17">
        <f>B166-E166</f>
        <v>8068</v>
      </c>
      <c r="G166" s="17">
        <f>B166-C166</f>
        <v>8930</v>
      </c>
      <c r="H166" s="76">
        <f t="shared" si="59"/>
        <v>84.74137115839243</v>
      </c>
    </row>
    <row r="167" spans="1:8" s="15" customFormat="1" ht="11.25" customHeight="1">
      <c r="A167" s="59"/>
      <c r="B167" s="14"/>
      <c r="C167" s="14"/>
      <c r="D167" s="14"/>
      <c r="E167" s="14"/>
      <c r="F167" s="14"/>
      <c r="G167" s="14"/>
      <c r="H167" s="75"/>
    </row>
    <row r="168" spans="1:8" s="15" customFormat="1" ht="11.25" customHeight="1">
      <c r="A168" s="58" t="s">
        <v>130</v>
      </c>
      <c r="B168" s="18">
        <f aca="true" t="shared" si="60" ref="B168:G168">SUM(B169:B171)</f>
        <v>1612711</v>
      </c>
      <c r="C168" s="18">
        <f t="shared" si="60"/>
        <v>1299982</v>
      </c>
      <c r="D168" s="18">
        <f t="shared" si="60"/>
        <v>60026</v>
      </c>
      <c r="E168" s="18">
        <f t="shared" si="60"/>
        <v>1360008</v>
      </c>
      <c r="F168" s="18">
        <f t="shared" si="60"/>
        <v>252703</v>
      </c>
      <c r="G168" s="18">
        <f t="shared" si="60"/>
        <v>312729</v>
      </c>
      <c r="H168" s="75">
        <f>E168/B168*100</f>
        <v>84.3305465145336</v>
      </c>
    </row>
    <row r="169" spans="1:8" s="15" customFormat="1" ht="11.25" customHeight="1">
      <c r="A169" s="59" t="s">
        <v>105</v>
      </c>
      <c r="B169" s="17">
        <f>+'[1]By Agency-SUM (C)'!B169</f>
        <v>1450981</v>
      </c>
      <c r="C169" s="17">
        <f>+'[1]By Agency-SUM (C)'!C169</f>
        <v>1195041</v>
      </c>
      <c r="D169" s="17">
        <f>+'[1]By Agency-SUM (C)'!D169</f>
        <v>46817</v>
      </c>
      <c r="E169" s="17">
        <f>SUM(C169:D169)</f>
        <v>1241858</v>
      </c>
      <c r="F169" s="17">
        <f>B169-E169</f>
        <v>209123</v>
      </c>
      <c r="G169" s="17">
        <f>B169-C169</f>
        <v>255940</v>
      </c>
      <c r="H169" s="76">
        <f>E169/B169*100</f>
        <v>85.58747495659833</v>
      </c>
    </row>
    <row r="170" spans="1:8" s="15" customFormat="1" ht="11.25" customHeight="1">
      <c r="A170" s="59" t="s">
        <v>131</v>
      </c>
      <c r="B170" s="17">
        <f>+'[1]By Agency-SUM (C)'!B170</f>
        <v>20902</v>
      </c>
      <c r="C170" s="17">
        <f>+'[1]By Agency-SUM (C)'!C170</f>
        <v>19900</v>
      </c>
      <c r="D170" s="17">
        <f>+'[1]By Agency-SUM (C)'!D170</f>
        <v>764</v>
      </c>
      <c r="E170" s="17">
        <f>SUM(C170:D170)</f>
        <v>20664</v>
      </c>
      <c r="F170" s="17">
        <f>B170-E170</f>
        <v>238</v>
      </c>
      <c r="G170" s="17">
        <f>B170-C170</f>
        <v>1002</v>
      </c>
      <c r="H170" s="76">
        <f>E170/B170*100</f>
        <v>98.86135298057603</v>
      </c>
    </row>
    <row r="171" spans="1:8" s="15" customFormat="1" ht="11.25" customHeight="1">
      <c r="A171" s="59" t="s">
        <v>132</v>
      </c>
      <c r="B171" s="17">
        <f>+'[1]By Agency-SUM (C)'!B171</f>
        <v>140828</v>
      </c>
      <c r="C171" s="17">
        <f>+'[1]By Agency-SUM (C)'!C171</f>
        <v>85041</v>
      </c>
      <c r="D171" s="17">
        <f>+'[1]By Agency-SUM (C)'!D171</f>
        <v>12445</v>
      </c>
      <c r="E171" s="17">
        <f>SUM(C171:D171)</f>
        <v>97486</v>
      </c>
      <c r="F171" s="17">
        <f>B171-E171</f>
        <v>43342</v>
      </c>
      <c r="G171" s="17">
        <f>B171-C171</f>
        <v>55787</v>
      </c>
      <c r="H171" s="76">
        <f>E171/B171*100</f>
        <v>69.2234498821257</v>
      </c>
    </row>
    <row r="172" spans="1:8" s="15" customFormat="1" ht="11.25" customHeight="1">
      <c r="A172" s="59" t="s">
        <v>133</v>
      </c>
      <c r="B172" s="21"/>
      <c r="C172" s="21"/>
      <c r="D172" s="21"/>
      <c r="E172" s="21"/>
      <c r="F172" s="21"/>
      <c r="G172" s="21"/>
      <c r="H172" s="78"/>
    </row>
    <row r="173" spans="1:8" s="15" customFormat="1" ht="11.25" customHeight="1">
      <c r="A173" s="58" t="s">
        <v>134</v>
      </c>
      <c r="B173" s="18">
        <f aca="true" t="shared" si="61" ref="B173:G173">SUM(B174:B179)</f>
        <v>2389927</v>
      </c>
      <c r="C173" s="18">
        <f t="shared" si="61"/>
        <v>1883490</v>
      </c>
      <c r="D173" s="18">
        <f t="shared" si="61"/>
        <v>122830</v>
      </c>
      <c r="E173" s="18">
        <f t="shared" si="61"/>
        <v>2006320</v>
      </c>
      <c r="F173" s="18">
        <f t="shared" si="61"/>
        <v>383607</v>
      </c>
      <c r="G173" s="18">
        <f t="shared" si="61"/>
        <v>506437</v>
      </c>
      <c r="H173" s="75">
        <f aca="true" t="shared" si="62" ref="H173:H179">E173/B173*100</f>
        <v>83.94900764751392</v>
      </c>
    </row>
    <row r="174" spans="1:8" s="15" customFormat="1" ht="11.25" customHeight="1">
      <c r="A174" s="59" t="s">
        <v>105</v>
      </c>
      <c r="B174" s="17">
        <f>+'[1]By Agency-SUM (C)'!B174</f>
        <v>2016535</v>
      </c>
      <c r="C174" s="17">
        <f>+'[1]By Agency-SUM (C)'!C174</f>
        <v>1621924</v>
      </c>
      <c r="D174" s="17">
        <f>+'[1]By Agency-SUM (C)'!D174</f>
        <v>98843</v>
      </c>
      <c r="E174" s="17">
        <f aca="true" t="shared" si="63" ref="E174:E179">SUM(C174:D174)</f>
        <v>1720767</v>
      </c>
      <c r="F174" s="17">
        <f aca="true" t="shared" si="64" ref="F174:F179">B174-E174</f>
        <v>295768</v>
      </c>
      <c r="G174" s="17">
        <f aca="true" t="shared" si="65" ref="G174:G179">B174-C174</f>
        <v>394611</v>
      </c>
      <c r="H174" s="76">
        <f t="shared" si="62"/>
        <v>85.33286057519459</v>
      </c>
    </row>
    <row r="175" spans="1:8" s="15" customFormat="1" ht="11.25" customHeight="1">
      <c r="A175" s="59" t="s">
        <v>135</v>
      </c>
      <c r="B175" s="17">
        <f>+'[1]By Agency-SUM (C)'!B175</f>
        <v>228186</v>
      </c>
      <c r="C175" s="17">
        <f>+'[1]By Agency-SUM (C)'!C175</f>
        <v>161637</v>
      </c>
      <c r="D175" s="17">
        <f>+'[1]By Agency-SUM (C)'!D175</f>
        <v>13687</v>
      </c>
      <c r="E175" s="17">
        <f t="shared" si="63"/>
        <v>175324</v>
      </c>
      <c r="F175" s="17">
        <f t="shared" si="64"/>
        <v>52862</v>
      </c>
      <c r="G175" s="17">
        <f t="shared" si="65"/>
        <v>66549</v>
      </c>
      <c r="H175" s="76">
        <f t="shared" si="62"/>
        <v>76.83381101382206</v>
      </c>
    </row>
    <row r="176" spans="1:8" s="15" customFormat="1" ht="11.25" customHeight="1">
      <c r="A176" s="59" t="s">
        <v>136</v>
      </c>
      <c r="B176" s="17">
        <f>+'[1]By Agency-SUM (C)'!B176</f>
        <v>49731</v>
      </c>
      <c r="C176" s="17">
        <f>+'[1]By Agency-SUM (C)'!C176</f>
        <v>38292</v>
      </c>
      <c r="D176" s="17">
        <f>+'[1]By Agency-SUM (C)'!D176</f>
        <v>4209</v>
      </c>
      <c r="E176" s="17">
        <f t="shared" si="63"/>
        <v>42501</v>
      </c>
      <c r="F176" s="17">
        <f t="shared" si="64"/>
        <v>7230</v>
      </c>
      <c r="G176" s="17">
        <f t="shared" si="65"/>
        <v>11439</v>
      </c>
      <c r="H176" s="76">
        <f t="shared" si="62"/>
        <v>85.46178440007239</v>
      </c>
    </row>
    <row r="177" spans="1:8" s="15" customFormat="1" ht="11.25" customHeight="1">
      <c r="A177" s="59" t="s">
        <v>137</v>
      </c>
      <c r="B177" s="17">
        <f>+'[1]By Agency-SUM (C)'!B177</f>
        <v>19579</v>
      </c>
      <c r="C177" s="17">
        <f>+'[1]By Agency-SUM (C)'!C177</f>
        <v>12989</v>
      </c>
      <c r="D177" s="17">
        <f>+'[1]By Agency-SUM (C)'!D177</f>
        <v>635</v>
      </c>
      <c r="E177" s="17">
        <f t="shared" si="63"/>
        <v>13624</v>
      </c>
      <c r="F177" s="17">
        <f t="shared" si="64"/>
        <v>5955</v>
      </c>
      <c r="G177" s="17">
        <f t="shared" si="65"/>
        <v>6590</v>
      </c>
      <c r="H177" s="76">
        <f t="shared" si="62"/>
        <v>69.5847591807549</v>
      </c>
    </row>
    <row r="178" spans="1:8" s="15" customFormat="1" ht="11.25" customHeight="1">
      <c r="A178" s="59" t="s">
        <v>138</v>
      </c>
      <c r="B178" s="17">
        <f>+'[1]By Agency-SUM (C)'!B178</f>
        <v>34065</v>
      </c>
      <c r="C178" s="17">
        <f>+'[1]By Agency-SUM (C)'!C178</f>
        <v>21672</v>
      </c>
      <c r="D178" s="17">
        <f>+'[1]By Agency-SUM (C)'!D178</f>
        <v>2298</v>
      </c>
      <c r="E178" s="17">
        <f t="shared" si="63"/>
        <v>23970</v>
      </c>
      <c r="F178" s="17">
        <f t="shared" si="64"/>
        <v>10095</v>
      </c>
      <c r="G178" s="17">
        <f t="shared" si="65"/>
        <v>12393</v>
      </c>
      <c r="H178" s="76">
        <f t="shared" si="62"/>
        <v>70.36547776309996</v>
      </c>
    </row>
    <row r="179" spans="1:8" s="15" customFormat="1" ht="11.25" customHeight="1">
      <c r="A179" s="59" t="s">
        <v>139</v>
      </c>
      <c r="B179" s="17">
        <f>+'[1]By Agency-SUM (C)'!B179</f>
        <v>41831</v>
      </c>
      <c r="C179" s="17">
        <f>+'[1]By Agency-SUM (C)'!C179</f>
        <v>26976</v>
      </c>
      <c r="D179" s="17">
        <f>+'[1]By Agency-SUM (C)'!D179</f>
        <v>3158</v>
      </c>
      <c r="E179" s="17">
        <f t="shared" si="63"/>
        <v>30134</v>
      </c>
      <c r="F179" s="17">
        <f t="shared" si="64"/>
        <v>11697</v>
      </c>
      <c r="G179" s="17">
        <f t="shared" si="65"/>
        <v>14855</v>
      </c>
      <c r="H179" s="76">
        <f t="shared" si="62"/>
        <v>72.03748416246324</v>
      </c>
    </row>
    <row r="180" spans="1:8" s="15" customFormat="1" ht="11.25" customHeight="1">
      <c r="A180" s="59"/>
      <c r="B180" s="14"/>
      <c r="C180" s="14"/>
      <c r="D180" s="14"/>
      <c r="E180" s="14"/>
      <c r="F180" s="14"/>
      <c r="G180" s="14"/>
      <c r="H180" s="75"/>
    </row>
    <row r="181" spans="1:8" s="15" customFormat="1" ht="11.25" customHeight="1">
      <c r="A181" s="58" t="s">
        <v>140</v>
      </c>
      <c r="B181" s="18">
        <f aca="true" t="shared" si="66" ref="B181:G181">SUM(B182:B188)</f>
        <v>15331925</v>
      </c>
      <c r="C181" s="18">
        <f t="shared" si="66"/>
        <v>10944768</v>
      </c>
      <c r="D181" s="18">
        <f t="shared" si="66"/>
        <v>299799</v>
      </c>
      <c r="E181" s="18">
        <f t="shared" si="66"/>
        <v>11244567</v>
      </c>
      <c r="F181" s="18">
        <f t="shared" si="66"/>
        <v>4087358</v>
      </c>
      <c r="G181" s="18">
        <f t="shared" si="66"/>
        <v>4387157</v>
      </c>
      <c r="H181" s="75">
        <f aca="true" t="shared" si="67" ref="H181:H188">E181/B181*100</f>
        <v>73.340868808059</v>
      </c>
    </row>
    <row r="182" spans="1:8" s="15" customFormat="1" ht="11.25" customHeight="1">
      <c r="A182" s="59" t="s">
        <v>105</v>
      </c>
      <c r="B182" s="17">
        <f>+'[1]By Agency-SUM (C)'!B182</f>
        <v>11157300</v>
      </c>
      <c r="C182" s="17">
        <f>+'[1]By Agency-SUM (C)'!C182</f>
        <v>7467225</v>
      </c>
      <c r="D182" s="17">
        <f>+'[1]By Agency-SUM (C)'!D182</f>
        <v>176148</v>
      </c>
      <c r="E182" s="17">
        <f aca="true" t="shared" si="68" ref="E182:E188">SUM(C182:D182)</f>
        <v>7643373</v>
      </c>
      <c r="F182" s="17">
        <f aca="true" t="shared" si="69" ref="F182:F188">B182-E182</f>
        <v>3513927</v>
      </c>
      <c r="G182" s="17">
        <f aca="true" t="shared" si="70" ref="G182:G188">B182-C182</f>
        <v>3690075</v>
      </c>
      <c r="H182" s="76">
        <f t="shared" si="67"/>
        <v>68.50557930682155</v>
      </c>
    </row>
    <row r="183" spans="1:8" s="15" customFormat="1" ht="11.25" customHeight="1">
      <c r="A183" s="59" t="s">
        <v>141</v>
      </c>
      <c r="B183" s="17">
        <f>+'[1]By Agency-SUM (C)'!B183</f>
        <v>35549</v>
      </c>
      <c r="C183" s="17">
        <f>+'[1]By Agency-SUM (C)'!C183</f>
        <v>31994</v>
      </c>
      <c r="D183" s="17">
        <f>+'[1]By Agency-SUM (C)'!D183</f>
        <v>2367</v>
      </c>
      <c r="E183" s="17">
        <f t="shared" si="68"/>
        <v>34361</v>
      </c>
      <c r="F183" s="17">
        <f t="shared" si="69"/>
        <v>1188</v>
      </c>
      <c r="G183" s="17">
        <f t="shared" si="70"/>
        <v>3555</v>
      </c>
      <c r="H183" s="76">
        <f t="shared" si="67"/>
        <v>96.65813384342738</v>
      </c>
    </row>
    <row r="184" spans="1:8" s="15" customFormat="1" ht="11.25" customHeight="1">
      <c r="A184" s="59" t="s">
        <v>142</v>
      </c>
      <c r="B184" s="17">
        <f>+'[1]By Agency-SUM (C)'!B184</f>
        <v>479224</v>
      </c>
      <c r="C184" s="17">
        <f>+'[1]By Agency-SUM (C)'!C184</f>
        <v>365431</v>
      </c>
      <c r="D184" s="17">
        <f>+'[1]By Agency-SUM (C)'!D184</f>
        <v>68834</v>
      </c>
      <c r="E184" s="17">
        <f t="shared" si="68"/>
        <v>434265</v>
      </c>
      <c r="F184" s="17">
        <f t="shared" si="69"/>
        <v>44959</v>
      </c>
      <c r="G184" s="17">
        <f t="shared" si="70"/>
        <v>113793</v>
      </c>
      <c r="H184" s="76">
        <f t="shared" si="67"/>
        <v>90.61837470577434</v>
      </c>
    </row>
    <row r="185" spans="1:8" s="15" customFormat="1" ht="11.25" customHeight="1">
      <c r="A185" s="59" t="s">
        <v>143</v>
      </c>
      <c r="B185" s="17">
        <f>+'[1]By Agency-SUM (C)'!B185</f>
        <v>9735</v>
      </c>
      <c r="C185" s="17">
        <f>+'[1]By Agency-SUM (C)'!C185</f>
        <v>8990</v>
      </c>
      <c r="D185" s="17">
        <f>+'[1]By Agency-SUM (C)'!D185</f>
        <v>584</v>
      </c>
      <c r="E185" s="17">
        <f t="shared" si="68"/>
        <v>9574</v>
      </c>
      <c r="F185" s="17">
        <f t="shared" si="69"/>
        <v>161</v>
      </c>
      <c r="G185" s="17">
        <f t="shared" si="70"/>
        <v>745</v>
      </c>
      <c r="H185" s="76">
        <f t="shared" si="67"/>
        <v>98.34617360041089</v>
      </c>
    </row>
    <row r="186" spans="1:8" s="15" customFormat="1" ht="11.25" customHeight="1">
      <c r="A186" s="59" t="s">
        <v>144</v>
      </c>
      <c r="B186" s="17">
        <f>+'[1]By Agency-SUM (C)'!B186</f>
        <v>332309</v>
      </c>
      <c r="C186" s="17">
        <f>+'[1]By Agency-SUM (C)'!C186</f>
        <v>246738</v>
      </c>
      <c r="D186" s="17">
        <f>+'[1]By Agency-SUM (C)'!D186</f>
        <v>42802</v>
      </c>
      <c r="E186" s="17">
        <f t="shared" si="68"/>
        <v>289540</v>
      </c>
      <c r="F186" s="17">
        <f t="shared" si="69"/>
        <v>42769</v>
      </c>
      <c r="G186" s="17">
        <f t="shared" si="70"/>
        <v>85571</v>
      </c>
      <c r="H186" s="76">
        <f t="shared" si="67"/>
        <v>87.1297497208923</v>
      </c>
    </row>
    <row r="187" spans="1:8" s="15" customFormat="1" ht="11.25" customHeight="1">
      <c r="A187" s="59" t="s">
        <v>145</v>
      </c>
      <c r="B187" s="17">
        <f>+'[1]By Agency-SUM (C)'!B187</f>
        <v>3304047</v>
      </c>
      <c r="C187" s="17">
        <f>+'[1]By Agency-SUM (C)'!C187</f>
        <v>2812039</v>
      </c>
      <c r="D187" s="17">
        <f>+'[1]By Agency-SUM (C)'!D187</f>
        <v>7820</v>
      </c>
      <c r="E187" s="17">
        <f t="shared" si="68"/>
        <v>2819859</v>
      </c>
      <c r="F187" s="17">
        <f t="shared" si="69"/>
        <v>484188</v>
      </c>
      <c r="G187" s="17">
        <f t="shared" si="70"/>
        <v>492008</v>
      </c>
      <c r="H187" s="76">
        <f t="shared" si="67"/>
        <v>85.34560797712624</v>
      </c>
    </row>
    <row r="188" spans="1:8" s="15" customFormat="1" ht="11.25" customHeight="1">
      <c r="A188" s="59" t="s">
        <v>146</v>
      </c>
      <c r="B188" s="17">
        <f>+'[1]By Agency-SUM (C)'!B188</f>
        <v>13761</v>
      </c>
      <c r="C188" s="17">
        <f>+'[1]By Agency-SUM (C)'!C188</f>
        <v>12351</v>
      </c>
      <c r="D188" s="17">
        <f>+'[1]By Agency-SUM (C)'!D188</f>
        <v>1244</v>
      </c>
      <c r="E188" s="17">
        <f t="shared" si="68"/>
        <v>13595</v>
      </c>
      <c r="F188" s="17">
        <f t="shared" si="69"/>
        <v>166</v>
      </c>
      <c r="G188" s="17">
        <f t="shared" si="70"/>
        <v>1410</v>
      </c>
      <c r="H188" s="76">
        <f t="shared" si="67"/>
        <v>98.79369231887217</v>
      </c>
    </row>
    <row r="189" spans="1:8" s="15" customFormat="1" ht="11.25" customHeight="1">
      <c r="A189" s="59"/>
      <c r="B189" s="14"/>
      <c r="C189" s="14"/>
      <c r="D189" s="14"/>
      <c r="E189" s="14"/>
      <c r="F189" s="14"/>
      <c r="G189" s="14"/>
      <c r="H189" s="75"/>
    </row>
    <row r="190" spans="1:8" s="15" customFormat="1" ht="11.25" customHeight="1">
      <c r="A190" s="58" t="s">
        <v>147</v>
      </c>
      <c r="B190" s="16">
        <f aca="true" t="shared" si="71" ref="B190:G190">SUM(B191:B197)</f>
        <v>2041015</v>
      </c>
      <c r="C190" s="16">
        <f t="shared" si="71"/>
        <v>1378173</v>
      </c>
      <c r="D190" s="16">
        <f t="shared" si="71"/>
        <v>29291</v>
      </c>
      <c r="E190" s="16">
        <f t="shared" si="71"/>
        <v>1407464</v>
      </c>
      <c r="F190" s="16">
        <f t="shared" si="71"/>
        <v>633551</v>
      </c>
      <c r="G190" s="16">
        <f t="shared" si="71"/>
        <v>662842</v>
      </c>
      <c r="H190" s="75">
        <f aca="true" t="shared" si="72" ref="H190:H197">E190/B190*100</f>
        <v>68.95902283912662</v>
      </c>
    </row>
    <row r="191" spans="1:8" s="15" customFormat="1" ht="11.25" customHeight="1">
      <c r="A191" s="59" t="s">
        <v>148</v>
      </c>
      <c r="B191" s="17">
        <f>+'[1]By Agency-SUM (C)'!B191</f>
        <v>528516</v>
      </c>
      <c r="C191" s="17">
        <f>+'[1]By Agency-SUM (C)'!C191</f>
        <v>444958</v>
      </c>
      <c r="D191" s="17">
        <f>+'[1]By Agency-SUM (C)'!D191</f>
        <v>12842</v>
      </c>
      <c r="E191" s="17">
        <f aca="true" t="shared" si="73" ref="E191:E197">SUM(C191:D191)</f>
        <v>457800</v>
      </c>
      <c r="F191" s="17">
        <f aca="true" t="shared" si="74" ref="F191:F197">B191-E191</f>
        <v>70716</v>
      </c>
      <c r="G191" s="17">
        <f aca="true" t="shared" si="75" ref="G191:G197">B191-C191</f>
        <v>83558</v>
      </c>
      <c r="H191" s="76">
        <f t="shared" si="72"/>
        <v>86.6198941943101</v>
      </c>
    </row>
    <row r="192" spans="1:8" s="15" customFormat="1" ht="11.25" customHeight="1">
      <c r="A192" s="59" t="s">
        <v>149</v>
      </c>
      <c r="B192" s="17">
        <f>+'[1]By Agency-SUM (C)'!B192</f>
        <v>67567</v>
      </c>
      <c r="C192" s="17">
        <f>+'[1]By Agency-SUM (C)'!C192</f>
        <v>53905</v>
      </c>
      <c r="D192" s="17">
        <f>+'[1]By Agency-SUM (C)'!D192</f>
        <v>2633</v>
      </c>
      <c r="E192" s="17">
        <f t="shared" si="73"/>
        <v>56538</v>
      </c>
      <c r="F192" s="17">
        <f t="shared" si="74"/>
        <v>11029</v>
      </c>
      <c r="G192" s="17">
        <f t="shared" si="75"/>
        <v>13662</v>
      </c>
      <c r="H192" s="76">
        <f t="shared" si="72"/>
        <v>83.67694288632025</v>
      </c>
    </row>
    <row r="193" spans="1:8" s="15" customFormat="1" ht="11.25" customHeight="1">
      <c r="A193" s="59" t="s">
        <v>150</v>
      </c>
      <c r="B193" s="17">
        <f>+'[1]By Agency-SUM (C)'!B193</f>
        <v>1309312</v>
      </c>
      <c r="C193" s="17">
        <f>+'[1]By Agency-SUM (C)'!C193</f>
        <v>774517</v>
      </c>
      <c r="D193" s="17">
        <f>+'[1]By Agency-SUM (C)'!D193</f>
        <v>11004</v>
      </c>
      <c r="E193" s="17">
        <f t="shared" si="73"/>
        <v>785521</v>
      </c>
      <c r="F193" s="17">
        <f t="shared" si="74"/>
        <v>523791</v>
      </c>
      <c r="G193" s="17">
        <f t="shared" si="75"/>
        <v>534795</v>
      </c>
      <c r="H193" s="76">
        <f t="shared" si="72"/>
        <v>59.994943909473065</v>
      </c>
    </row>
    <row r="194" spans="1:8" s="15" customFormat="1" ht="11.25" customHeight="1">
      <c r="A194" s="59" t="s">
        <v>151</v>
      </c>
      <c r="B194" s="17">
        <f>+'[1]By Agency-SUM (C)'!B194</f>
        <v>11217</v>
      </c>
      <c r="C194" s="17">
        <f>+'[1]By Agency-SUM (C)'!C194</f>
        <v>7255</v>
      </c>
      <c r="D194" s="17">
        <f>+'[1]By Agency-SUM (C)'!D194</f>
        <v>413</v>
      </c>
      <c r="E194" s="17">
        <f t="shared" si="73"/>
        <v>7668</v>
      </c>
      <c r="F194" s="17">
        <f t="shared" si="74"/>
        <v>3549</v>
      </c>
      <c r="G194" s="17">
        <f t="shared" si="75"/>
        <v>3962</v>
      </c>
      <c r="H194" s="76">
        <f t="shared" si="72"/>
        <v>68.3605242043327</v>
      </c>
    </row>
    <row r="195" spans="1:8" s="15" customFormat="1" ht="11.25" customHeight="1">
      <c r="A195" s="59" t="s">
        <v>152</v>
      </c>
      <c r="B195" s="17">
        <f>+'[1]By Agency-SUM (C)'!B195</f>
        <v>56511</v>
      </c>
      <c r="C195" s="17">
        <f>+'[1]By Agency-SUM (C)'!C195</f>
        <v>47149</v>
      </c>
      <c r="D195" s="17">
        <f>+'[1]By Agency-SUM (C)'!D195</f>
        <v>757</v>
      </c>
      <c r="E195" s="17">
        <f t="shared" si="73"/>
        <v>47906</v>
      </c>
      <c r="F195" s="17">
        <f t="shared" si="74"/>
        <v>8605</v>
      </c>
      <c r="G195" s="17">
        <f t="shared" si="75"/>
        <v>9362</v>
      </c>
      <c r="H195" s="76">
        <f t="shared" si="72"/>
        <v>84.7728760772239</v>
      </c>
    </row>
    <row r="196" spans="1:8" s="15" customFormat="1" ht="11.25" customHeight="1">
      <c r="A196" s="59" t="s">
        <v>153</v>
      </c>
      <c r="B196" s="17">
        <f>+'[1]By Agency-SUM (C)'!B196</f>
        <v>23653</v>
      </c>
      <c r="C196" s="17">
        <f>+'[1]By Agency-SUM (C)'!C196</f>
        <v>19947</v>
      </c>
      <c r="D196" s="17">
        <f>+'[1]By Agency-SUM (C)'!D196</f>
        <v>382</v>
      </c>
      <c r="E196" s="17">
        <f t="shared" si="73"/>
        <v>20329</v>
      </c>
      <c r="F196" s="17">
        <f t="shared" si="74"/>
        <v>3324</v>
      </c>
      <c r="G196" s="17">
        <f t="shared" si="75"/>
        <v>3706</v>
      </c>
      <c r="H196" s="76">
        <f t="shared" si="72"/>
        <v>85.94681435758677</v>
      </c>
    </row>
    <row r="197" spans="1:8" s="15" customFormat="1" ht="11.25" customHeight="1">
      <c r="A197" s="59" t="s">
        <v>154</v>
      </c>
      <c r="B197" s="17">
        <f>+'[1]By Agency-SUM (C)'!B197</f>
        <v>44239</v>
      </c>
      <c r="C197" s="17">
        <f>+'[1]By Agency-SUM (C)'!C197</f>
        <v>30442</v>
      </c>
      <c r="D197" s="17">
        <f>+'[1]By Agency-SUM (C)'!D197</f>
        <v>1260</v>
      </c>
      <c r="E197" s="17">
        <f t="shared" si="73"/>
        <v>31702</v>
      </c>
      <c r="F197" s="17">
        <f t="shared" si="74"/>
        <v>12537</v>
      </c>
      <c r="G197" s="17">
        <f t="shared" si="75"/>
        <v>13797</v>
      </c>
      <c r="H197" s="76">
        <f t="shared" si="72"/>
        <v>71.6607518253125</v>
      </c>
    </row>
    <row r="198" spans="1:8" s="15" customFormat="1" ht="11.25" customHeight="1">
      <c r="A198" s="59"/>
      <c r="B198" s="14"/>
      <c r="C198" s="14"/>
      <c r="D198" s="14"/>
      <c r="E198" s="14"/>
      <c r="F198" s="14"/>
      <c r="G198" s="14"/>
      <c r="H198" s="75"/>
    </row>
    <row r="199" spans="1:8" s="15" customFormat="1" ht="11.25" customHeight="1">
      <c r="A199" s="58" t="s">
        <v>155</v>
      </c>
      <c r="B199" s="18">
        <f aca="true" t="shared" si="76" ref="B199:G199">SUM(B200:B206)</f>
        <v>836845</v>
      </c>
      <c r="C199" s="18">
        <f t="shared" si="76"/>
        <v>722050</v>
      </c>
      <c r="D199" s="18">
        <f t="shared" si="76"/>
        <v>87716</v>
      </c>
      <c r="E199" s="18">
        <f t="shared" si="76"/>
        <v>809766</v>
      </c>
      <c r="F199" s="18">
        <f t="shared" si="76"/>
        <v>27079</v>
      </c>
      <c r="G199" s="18">
        <f t="shared" si="76"/>
        <v>114795</v>
      </c>
      <c r="H199" s="75">
        <f aca="true" t="shared" si="77" ref="H199:H206">E199/B199*100</f>
        <v>96.76415584725964</v>
      </c>
    </row>
    <row r="200" spans="1:8" s="15" customFormat="1" ht="11.25" customHeight="1">
      <c r="A200" s="59" t="s">
        <v>156</v>
      </c>
      <c r="B200" s="17">
        <f>+'[1]By Agency-SUM (C)'!B200</f>
        <v>124257</v>
      </c>
      <c r="C200" s="17">
        <f>+'[1]By Agency-SUM (C)'!C200</f>
        <v>110427</v>
      </c>
      <c r="D200" s="17">
        <f>+'[1]By Agency-SUM (C)'!D200</f>
        <v>10875</v>
      </c>
      <c r="E200" s="17">
        <f aca="true" t="shared" si="78" ref="E200:E206">SUM(C200:D200)</f>
        <v>121302</v>
      </c>
      <c r="F200" s="17">
        <f aca="true" t="shared" si="79" ref="F200:F206">B200-E200</f>
        <v>2955</v>
      </c>
      <c r="G200" s="17">
        <f aca="true" t="shared" si="80" ref="G200:G206">B200-C200</f>
        <v>13830</v>
      </c>
      <c r="H200" s="76">
        <f t="shared" si="77"/>
        <v>97.62186436176634</v>
      </c>
    </row>
    <row r="201" spans="1:8" s="15" customFormat="1" ht="11.25" customHeight="1">
      <c r="A201" s="59" t="s">
        <v>157</v>
      </c>
      <c r="B201" s="17">
        <f>+'[1]By Agency-SUM (C)'!B201</f>
        <v>190388</v>
      </c>
      <c r="C201" s="17">
        <f>+'[1]By Agency-SUM (C)'!C201</f>
        <v>177305</v>
      </c>
      <c r="D201" s="17">
        <f>+'[1]By Agency-SUM (C)'!D201</f>
        <v>6773</v>
      </c>
      <c r="E201" s="17">
        <f t="shared" si="78"/>
        <v>184078</v>
      </c>
      <c r="F201" s="17">
        <f t="shared" si="79"/>
        <v>6310</v>
      </c>
      <c r="G201" s="17">
        <f t="shared" si="80"/>
        <v>13083</v>
      </c>
      <c r="H201" s="76">
        <f t="shared" si="77"/>
        <v>96.68571548627014</v>
      </c>
    </row>
    <row r="202" spans="1:8" s="15" customFormat="1" ht="11.25" customHeight="1">
      <c r="A202" s="59" t="s">
        <v>158</v>
      </c>
      <c r="B202" s="17">
        <f>+'[1]By Agency-SUM (C)'!B202</f>
        <v>23947</v>
      </c>
      <c r="C202" s="17">
        <f>+'[1]By Agency-SUM (C)'!C202</f>
        <v>21747</v>
      </c>
      <c r="D202" s="17">
        <f>+'[1]By Agency-SUM (C)'!D202</f>
        <v>852</v>
      </c>
      <c r="E202" s="17">
        <f t="shared" si="78"/>
        <v>22599</v>
      </c>
      <c r="F202" s="17">
        <f t="shared" si="79"/>
        <v>1348</v>
      </c>
      <c r="G202" s="17">
        <f t="shared" si="80"/>
        <v>2200</v>
      </c>
      <c r="H202" s="76">
        <f t="shared" si="77"/>
        <v>94.37090240948763</v>
      </c>
    </row>
    <row r="203" spans="1:8" s="15" customFormat="1" ht="11.25" customHeight="1">
      <c r="A203" s="59" t="s">
        <v>159</v>
      </c>
      <c r="B203" s="17">
        <f>+'[1]By Agency-SUM (C)'!B203</f>
        <v>89607</v>
      </c>
      <c r="C203" s="17">
        <f>+'[1]By Agency-SUM (C)'!C203</f>
        <v>86906</v>
      </c>
      <c r="D203" s="17">
        <f>+'[1]By Agency-SUM (C)'!D203</f>
        <v>119</v>
      </c>
      <c r="E203" s="17">
        <f t="shared" si="78"/>
        <v>87025</v>
      </c>
      <c r="F203" s="17">
        <f t="shared" si="79"/>
        <v>2582</v>
      </c>
      <c r="G203" s="17">
        <f t="shared" si="80"/>
        <v>2701</v>
      </c>
      <c r="H203" s="76">
        <f t="shared" si="77"/>
        <v>97.11852868637494</v>
      </c>
    </row>
    <row r="204" spans="1:8" s="15" customFormat="1" ht="11.25" customHeight="1">
      <c r="A204" s="59" t="s">
        <v>160</v>
      </c>
      <c r="B204" s="17">
        <f>+'[1]By Agency-SUM (C)'!B204</f>
        <v>65369</v>
      </c>
      <c r="C204" s="17">
        <f>+'[1]By Agency-SUM (C)'!C204</f>
        <v>59486</v>
      </c>
      <c r="D204" s="17">
        <f>+'[1]By Agency-SUM (C)'!D204</f>
        <v>4099</v>
      </c>
      <c r="E204" s="17">
        <f t="shared" si="78"/>
        <v>63585</v>
      </c>
      <c r="F204" s="17">
        <f t="shared" si="79"/>
        <v>1784</v>
      </c>
      <c r="G204" s="17">
        <f t="shared" si="80"/>
        <v>5883</v>
      </c>
      <c r="H204" s="76">
        <f t="shared" si="77"/>
        <v>97.27087763312885</v>
      </c>
    </row>
    <row r="205" spans="1:8" s="15" customFormat="1" ht="11.25" customHeight="1">
      <c r="A205" s="59" t="s">
        <v>161</v>
      </c>
      <c r="B205" s="17">
        <f>+'[1]By Agency-SUM (C)'!B205</f>
        <v>147159</v>
      </c>
      <c r="C205" s="17">
        <f>+'[1]By Agency-SUM (C)'!C205</f>
        <v>135012</v>
      </c>
      <c r="D205" s="17">
        <f>+'[1]By Agency-SUM (C)'!D205</f>
        <v>12069</v>
      </c>
      <c r="E205" s="17">
        <f t="shared" si="78"/>
        <v>147081</v>
      </c>
      <c r="F205" s="17">
        <f t="shared" si="79"/>
        <v>78</v>
      </c>
      <c r="G205" s="17">
        <f t="shared" si="80"/>
        <v>12147</v>
      </c>
      <c r="H205" s="76">
        <f t="shared" si="77"/>
        <v>99.94699610625241</v>
      </c>
    </row>
    <row r="206" spans="1:8" s="15" customFormat="1" ht="11.25" customHeight="1">
      <c r="A206" s="59" t="s">
        <v>162</v>
      </c>
      <c r="B206" s="17">
        <f>+'[1]By Agency-SUM (C)'!B206</f>
        <v>196118</v>
      </c>
      <c r="C206" s="17">
        <f>+'[1]By Agency-SUM (C)'!C206</f>
        <v>131167</v>
      </c>
      <c r="D206" s="17">
        <f>+'[1]By Agency-SUM (C)'!D206</f>
        <v>52929</v>
      </c>
      <c r="E206" s="17">
        <f t="shared" si="78"/>
        <v>184096</v>
      </c>
      <c r="F206" s="17">
        <f t="shared" si="79"/>
        <v>12022</v>
      </c>
      <c r="G206" s="17">
        <f t="shared" si="80"/>
        <v>64951</v>
      </c>
      <c r="H206" s="76">
        <f t="shared" si="77"/>
        <v>93.87001703056323</v>
      </c>
    </row>
    <row r="207" spans="1:8" s="15" customFormat="1" ht="11.25" customHeight="1">
      <c r="A207" s="59"/>
      <c r="B207" s="14"/>
      <c r="C207" s="14"/>
      <c r="D207" s="14"/>
      <c r="E207" s="14"/>
      <c r="F207" s="14"/>
      <c r="G207" s="14"/>
      <c r="H207" s="75"/>
    </row>
    <row r="208" spans="1:8" s="15" customFormat="1" ht="11.25" customHeight="1">
      <c r="A208" s="58" t="s">
        <v>163</v>
      </c>
      <c r="B208" s="16">
        <f aca="true" t="shared" si="81" ref="B208:G208">SUM(B209:B224)+SUM(B229:B244)</f>
        <v>10130529</v>
      </c>
      <c r="C208" s="16">
        <f t="shared" si="81"/>
        <v>4503126</v>
      </c>
      <c r="D208" s="16">
        <f t="shared" si="81"/>
        <v>296157</v>
      </c>
      <c r="E208" s="16">
        <f t="shared" si="81"/>
        <v>4799283</v>
      </c>
      <c r="F208" s="16">
        <f t="shared" si="81"/>
        <v>5331246</v>
      </c>
      <c r="G208" s="16">
        <f t="shared" si="81"/>
        <v>5627403</v>
      </c>
      <c r="H208" s="75">
        <f aca="true" t="shared" si="82" ref="H208:H244">E208/B208*100</f>
        <v>47.374455963750755</v>
      </c>
    </row>
    <row r="209" spans="1:8" s="15" customFormat="1" ht="11.25" customHeight="1">
      <c r="A209" s="59" t="s">
        <v>164</v>
      </c>
      <c r="B209" s="17">
        <f>+'[1]By Agency-SUM (C)'!B209</f>
        <v>16226</v>
      </c>
      <c r="C209" s="17">
        <f>+'[1]By Agency-SUM (C)'!C209</f>
        <v>11863</v>
      </c>
      <c r="D209" s="17">
        <f>+'[1]By Agency-SUM (C)'!D209</f>
        <v>77</v>
      </c>
      <c r="E209" s="17">
        <f aca="true" t="shared" si="83" ref="E209:E223">SUM(C209:D209)</f>
        <v>11940</v>
      </c>
      <c r="F209" s="17">
        <f aca="true" t="shared" si="84" ref="F209:F223">B209-E209</f>
        <v>4286</v>
      </c>
      <c r="G209" s="17">
        <f aca="true" t="shared" si="85" ref="G209:G223">B209-C209</f>
        <v>4363</v>
      </c>
      <c r="H209" s="76">
        <f t="shared" si="82"/>
        <v>73.5856033526439</v>
      </c>
    </row>
    <row r="210" spans="1:8" s="15" customFormat="1" ht="11.25" customHeight="1">
      <c r="A210" s="59" t="s">
        <v>165</v>
      </c>
      <c r="B210" s="17">
        <f>+'[1]By Agency-SUM (C)'!B210</f>
        <v>48356</v>
      </c>
      <c r="C210" s="17">
        <f>+'[1]By Agency-SUM (C)'!C210</f>
        <v>36551</v>
      </c>
      <c r="D210" s="17">
        <f>+'[1]By Agency-SUM (C)'!D210</f>
        <v>1672</v>
      </c>
      <c r="E210" s="17">
        <f t="shared" si="83"/>
        <v>38223</v>
      </c>
      <c r="F210" s="17">
        <f t="shared" si="84"/>
        <v>10133</v>
      </c>
      <c r="G210" s="17">
        <f t="shared" si="85"/>
        <v>11805</v>
      </c>
      <c r="H210" s="76">
        <f t="shared" si="82"/>
        <v>79.04499958640085</v>
      </c>
    </row>
    <row r="211" spans="1:8" s="15" customFormat="1" ht="11.25" customHeight="1">
      <c r="A211" s="59" t="s">
        <v>166</v>
      </c>
      <c r="B211" s="17">
        <f>+'[1]By Agency-SUM (C)'!B211</f>
        <v>54382</v>
      </c>
      <c r="C211" s="17">
        <f>+'[1]By Agency-SUM (C)'!C211</f>
        <v>37533</v>
      </c>
      <c r="D211" s="17">
        <f>+'[1]By Agency-SUM (C)'!D211</f>
        <v>2673</v>
      </c>
      <c r="E211" s="17">
        <f t="shared" si="83"/>
        <v>40206</v>
      </c>
      <c r="F211" s="17">
        <f t="shared" si="84"/>
        <v>14176</v>
      </c>
      <c r="G211" s="17">
        <f t="shared" si="85"/>
        <v>16849</v>
      </c>
      <c r="H211" s="76">
        <f t="shared" si="82"/>
        <v>73.93255121179803</v>
      </c>
    </row>
    <row r="212" spans="1:8" s="15" customFormat="1" ht="11.25" customHeight="1">
      <c r="A212" s="59" t="s">
        <v>167</v>
      </c>
      <c r="B212" s="17">
        <f>+'[1]By Agency-SUM (C)'!B212</f>
        <v>5558565</v>
      </c>
      <c r="C212" s="17">
        <f>+'[1]By Agency-SUM (C)'!C212</f>
        <v>776878</v>
      </c>
      <c r="D212" s="17">
        <f>+'[1]By Agency-SUM (C)'!D212</f>
        <v>81069</v>
      </c>
      <c r="E212" s="17">
        <f t="shared" si="83"/>
        <v>857947</v>
      </c>
      <c r="F212" s="17">
        <f t="shared" si="84"/>
        <v>4700618</v>
      </c>
      <c r="G212" s="17">
        <f t="shared" si="85"/>
        <v>4781687</v>
      </c>
      <c r="H212" s="76">
        <f t="shared" si="82"/>
        <v>15.434685031118642</v>
      </c>
    </row>
    <row r="213" spans="1:8" s="15" customFormat="1" ht="11.25" customHeight="1">
      <c r="A213" s="59" t="s">
        <v>168</v>
      </c>
      <c r="B213" s="17">
        <f>+'[1]By Agency-SUM (C)'!B213</f>
        <v>28812</v>
      </c>
      <c r="C213" s="17">
        <f>+'[1]By Agency-SUM (C)'!C213</f>
        <v>23649</v>
      </c>
      <c r="D213" s="17">
        <f>+'[1]By Agency-SUM (C)'!D213</f>
        <v>593</v>
      </c>
      <c r="E213" s="17">
        <f t="shared" si="83"/>
        <v>24242</v>
      </c>
      <c r="F213" s="17">
        <f t="shared" si="84"/>
        <v>4570</v>
      </c>
      <c r="G213" s="17">
        <f t="shared" si="85"/>
        <v>5163</v>
      </c>
      <c r="H213" s="76">
        <f t="shared" si="82"/>
        <v>84.13855338053588</v>
      </c>
    </row>
    <row r="214" spans="1:8" s="15" customFormat="1" ht="11.25" customHeight="1">
      <c r="A214" s="59" t="s">
        <v>169</v>
      </c>
      <c r="B214" s="17">
        <f>+'[1]By Agency-SUM (C)'!B214</f>
        <v>61143</v>
      </c>
      <c r="C214" s="17">
        <f>+'[1]By Agency-SUM (C)'!C214</f>
        <v>56900</v>
      </c>
      <c r="D214" s="17">
        <f>+'[1]By Agency-SUM (C)'!D214</f>
        <v>3326</v>
      </c>
      <c r="E214" s="17">
        <f t="shared" si="83"/>
        <v>60226</v>
      </c>
      <c r="F214" s="17">
        <f t="shared" si="84"/>
        <v>917</v>
      </c>
      <c r="G214" s="17">
        <f t="shared" si="85"/>
        <v>4243</v>
      </c>
      <c r="H214" s="76">
        <f t="shared" si="82"/>
        <v>98.50023714897861</v>
      </c>
    </row>
    <row r="215" spans="1:8" s="15" customFormat="1" ht="11.25" customHeight="1">
      <c r="A215" s="59" t="s">
        <v>170</v>
      </c>
      <c r="B215" s="17">
        <f>+'[1]By Agency-SUM (C)'!B215</f>
        <v>181465</v>
      </c>
      <c r="C215" s="17">
        <f>+'[1]By Agency-SUM (C)'!C215</f>
        <v>120189</v>
      </c>
      <c r="D215" s="17">
        <f>+'[1]By Agency-SUM (C)'!D215</f>
        <v>4025</v>
      </c>
      <c r="E215" s="17">
        <f t="shared" si="83"/>
        <v>124214</v>
      </c>
      <c r="F215" s="17">
        <f t="shared" si="84"/>
        <v>57251</v>
      </c>
      <c r="G215" s="17">
        <f t="shared" si="85"/>
        <v>61276</v>
      </c>
      <c r="H215" s="76">
        <f t="shared" si="82"/>
        <v>68.45066541757365</v>
      </c>
    </row>
    <row r="216" spans="1:8" s="15" customFormat="1" ht="11.25" customHeight="1">
      <c r="A216" s="59" t="s">
        <v>171</v>
      </c>
      <c r="B216" s="17">
        <f>+'[1]By Agency-SUM (C)'!B216</f>
        <v>89306</v>
      </c>
      <c r="C216" s="17">
        <f>+'[1]By Agency-SUM (C)'!C216</f>
        <v>71838</v>
      </c>
      <c r="D216" s="17">
        <f>+'[1]By Agency-SUM (C)'!D216</f>
        <v>1678</v>
      </c>
      <c r="E216" s="17">
        <f t="shared" si="83"/>
        <v>73516</v>
      </c>
      <c r="F216" s="17">
        <f t="shared" si="84"/>
        <v>15790</v>
      </c>
      <c r="G216" s="17">
        <f t="shared" si="85"/>
        <v>17468</v>
      </c>
      <c r="H216" s="76">
        <f t="shared" si="82"/>
        <v>82.31921707388081</v>
      </c>
    </row>
    <row r="217" spans="1:8" s="15" customFormat="1" ht="11.25" customHeight="1">
      <c r="A217" s="59" t="s">
        <v>172</v>
      </c>
      <c r="B217" s="17">
        <f>+'[1]By Agency-SUM (C)'!B217</f>
        <v>46145</v>
      </c>
      <c r="C217" s="17">
        <f>+'[1]By Agency-SUM (C)'!C217</f>
        <v>44717</v>
      </c>
      <c r="D217" s="17">
        <f>+'[1]By Agency-SUM (C)'!D217</f>
        <v>701</v>
      </c>
      <c r="E217" s="17">
        <f t="shared" si="83"/>
        <v>45418</v>
      </c>
      <c r="F217" s="17">
        <f t="shared" si="84"/>
        <v>727</v>
      </c>
      <c r="G217" s="17">
        <f t="shared" si="85"/>
        <v>1428</v>
      </c>
      <c r="H217" s="76">
        <f t="shared" si="82"/>
        <v>98.4245313685123</v>
      </c>
    </row>
    <row r="218" spans="1:8" s="15" customFormat="1" ht="11.25" customHeight="1">
      <c r="A218" s="59" t="s">
        <v>173</v>
      </c>
      <c r="B218" s="17">
        <f>+'[1]By Agency-SUM (C)'!B218</f>
        <v>58972</v>
      </c>
      <c r="C218" s="17">
        <f>+'[1]By Agency-SUM (C)'!C218</f>
        <v>41515</v>
      </c>
      <c r="D218" s="17">
        <f>+'[1]By Agency-SUM (C)'!D218</f>
        <v>1573</v>
      </c>
      <c r="E218" s="17">
        <f t="shared" si="83"/>
        <v>43088</v>
      </c>
      <c r="F218" s="17">
        <f t="shared" si="84"/>
        <v>15884</v>
      </c>
      <c r="G218" s="17">
        <f t="shared" si="85"/>
        <v>17457</v>
      </c>
      <c r="H218" s="76">
        <f t="shared" si="82"/>
        <v>73.0651834769043</v>
      </c>
    </row>
    <row r="219" spans="1:8" s="15" customFormat="1" ht="11.25" customHeight="1">
      <c r="A219" s="59" t="s">
        <v>174</v>
      </c>
      <c r="B219" s="17">
        <f>+'[1]By Agency-SUM (C)'!B219</f>
        <v>204468</v>
      </c>
      <c r="C219" s="17">
        <f>+'[1]By Agency-SUM (C)'!C219</f>
        <v>160683</v>
      </c>
      <c r="D219" s="17">
        <f>+'[1]By Agency-SUM (C)'!D219</f>
        <v>7632</v>
      </c>
      <c r="E219" s="17">
        <f t="shared" si="83"/>
        <v>168315</v>
      </c>
      <c r="F219" s="17">
        <f t="shared" si="84"/>
        <v>36153</v>
      </c>
      <c r="G219" s="17">
        <f t="shared" si="85"/>
        <v>43785</v>
      </c>
      <c r="H219" s="76">
        <f t="shared" si="82"/>
        <v>82.31850460707788</v>
      </c>
    </row>
    <row r="220" spans="1:8" s="15" customFormat="1" ht="11.25" customHeight="1">
      <c r="A220" s="59" t="s">
        <v>175</v>
      </c>
      <c r="B220" s="17">
        <f>+'[1]By Agency-SUM (C)'!B220</f>
        <v>63081</v>
      </c>
      <c r="C220" s="17">
        <f>+'[1]By Agency-SUM (C)'!C220</f>
        <v>45779</v>
      </c>
      <c r="D220" s="17">
        <f>+'[1]By Agency-SUM (C)'!D220</f>
        <v>5916</v>
      </c>
      <c r="E220" s="17">
        <f t="shared" si="83"/>
        <v>51695</v>
      </c>
      <c r="F220" s="17">
        <f t="shared" si="84"/>
        <v>11386</v>
      </c>
      <c r="G220" s="17">
        <f t="shared" si="85"/>
        <v>17302</v>
      </c>
      <c r="H220" s="76">
        <f t="shared" si="82"/>
        <v>81.95019102423868</v>
      </c>
    </row>
    <row r="221" spans="1:8" s="15" customFormat="1" ht="11.25" customHeight="1">
      <c r="A221" s="59" t="s">
        <v>176</v>
      </c>
      <c r="B221" s="17">
        <f>+'[1]By Agency-SUM (C)'!B221</f>
        <v>64181</v>
      </c>
      <c r="C221" s="17">
        <f>+'[1]By Agency-SUM (C)'!C221</f>
        <v>54528</v>
      </c>
      <c r="D221" s="17">
        <f>+'[1]By Agency-SUM (C)'!D221</f>
        <v>4159</v>
      </c>
      <c r="E221" s="17">
        <f t="shared" si="83"/>
        <v>58687</v>
      </c>
      <c r="F221" s="17">
        <f t="shared" si="84"/>
        <v>5494</v>
      </c>
      <c r="G221" s="17">
        <f t="shared" si="85"/>
        <v>9653</v>
      </c>
      <c r="H221" s="76">
        <f t="shared" si="82"/>
        <v>91.43983421884981</v>
      </c>
    </row>
    <row r="222" spans="1:8" s="15" customFormat="1" ht="11.25" customHeight="1">
      <c r="A222" s="59" t="s">
        <v>177</v>
      </c>
      <c r="B222" s="17">
        <f>+'[1]By Agency-SUM (C)'!B222</f>
        <v>43812</v>
      </c>
      <c r="C222" s="17">
        <f>+'[1]By Agency-SUM (C)'!C222</f>
        <v>39294</v>
      </c>
      <c r="D222" s="17">
        <f>+'[1]By Agency-SUM (C)'!D222</f>
        <v>3371</v>
      </c>
      <c r="E222" s="17">
        <f t="shared" si="83"/>
        <v>42665</v>
      </c>
      <c r="F222" s="17">
        <f t="shared" si="84"/>
        <v>1147</v>
      </c>
      <c r="G222" s="17">
        <f t="shared" si="85"/>
        <v>4518</v>
      </c>
      <c r="H222" s="76">
        <f t="shared" si="82"/>
        <v>97.38199580023738</v>
      </c>
    </row>
    <row r="223" spans="1:8" s="15" customFormat="1" ht="11.25" customHeight="1">
      <c r="A223" s="59" t="s">
        <v>178</v>
      </c>
      <c r="B223" s="17">
        <f>+'[1]By Agency-SUM (C)'!B223</f>
        <v>91596</v>
      </c>
      <c r="C223" s="17">
        <f>+'[1]By Agency-SUM (C)'!C223</f>
        <v>76008</v>
      </c>
      <c r="D223" s="17">
        <f>+'[1]By Agency-SUM (C)'!D223</f>
        <v>2759</v>
      </c>
      <c r="E223" s="17">
        <f t="shared" si="83"/>
        <v>78767</v>
      </c>
      <c r="F223" s="17">
        <f t="shared" si="84"/>
        <v>12829</v>
      </c>
      <c r="G223" s="17">
        <f t="shared" si="85"/>
        <v>15588</v>
      </c>
      <c r="H223" s="76">
        <f t="shared" si="82"/>
        <v>85.99392986593301</v>
      </c>
    </row>
    <row r="224" spans="1:8" s="15" customFormat="1" ht="11.25" customHeight="1">
      <c r="A224" s="59" t="s">
        <v>179</v>
      </c>
      <c r="B224" s="18">
        <f aca="true" t="shared" si="86" ref="B224:G224">SUM(B225:B228)</f>
        <v>700085</v>
      </c>
      <c r="C224" s="18">
        <f t="shared" si="86"/>
        <v>437293</v>
      </c>
      <c r="D224" s="18">
        <f t="shared" si="86"/>
        <v>19052</v>
      </c>
      <c r="E224" s="18">
        <f t="shared" si="86"/>
        <v>456345</v>
      </c>
      <c r="F224" s="18">
        <f t="shared" si="86"/>
        <v>243740</v>
      </c>
      <c r="G224" s="18">
        <f t="shared" si="86"/>
        <v>262792</v>
      </c>
      <c r="H224" s="75">
        <f t="shared" si="82"/>
        <v>65.18422762950213</v>
      </c>
    </row>
    <row r="225" spans="1:8" s="15" customFormat="1" ht="11.25" customHeight="1">
      <c r="A225" s="59" t="s">
        <v>180</v>
      </c>
      <c r="B225" s="17">
        <f>+'[1]By Agency-SUM (C)'!B225</f>
        <v>261428</v>
      </c>
      <c r="C225" s="17">
        <f>+'[1]By Agency-SUM (C)'!C225</f>
        <v>190729</v>
      </c>
      <c r="D225" s="17">
        <f>+'[1]By Agency-SUM (C)'!D225</f>
        <v>13177</v>
      </c>
      <c r="E225" s="17">
        <f aca="true" t="shared" si="87" ref="E225:E244">SUM(C225:D225)</f>
        <v>203906</v>
      </c>
      <c r="F225" s="17">
        <f aca="true" t="shared" si="88" ref="F225:F244">B225-E225</f>
        <v>57522</v>
      </c>
      <c r="G225" s="17">
        <f aca="true" t="shared" si="89" ref="G225:G244">B225-C225</f>
        <v>70699</v>
      </c>
      <c r="H225" s="76">
        <f t="shared" si="82"/>
        <v>77.99700108634117</v>
      </c>
    </row>
    <row r="226" spans="1:8" s="15" customFormat="1" ht="11.25" customHeight="1">
      <c r="A226" s="59" t="s">
        <v>181</v>
      </c>
      <c r="B226" s="17">
        <f>+'[1]By Agency-SUM (C)'!B226</f>
        <v>267621</v>
      </c>
      <c r="C226" s="17">
        <f>+'[1]By Agency-SUM (C)'!C226</f>
        <v>135777</v>
      </c>
      <c r="D226" s="17">
        <f>+'[1]By Agency-SUM (C)'!D226</f>
        <v>1928</v>
      </c>
      <c r="E226" s="17">
        <f t="shared" si="87"/>
        <v>137705</v>
      </c>
      <c r="F226" s="17">
        <f t="shared" si="88"/>
        <v>129916</v>
      </c>
      <c r="G226" s="17">
        <f t="shared" si="89"/>
        <v>131844</v>
      </c>
      <c r="H226" s="76">
        <f t="shared" si="82"/>
        <v>51.45522959707945</v>
      </c>
    </row>
    <row r="227" spans="1:8" s="15" customFormat="1" ht="11.25" customHeight="1">
      <c r="A227" s="59" t="s">
        <v>182</v>
      </c>
      <c r="B227" s="17">
        <f>+'[1]By Agency-SUM (C)'!B227</f>
        <v>78348</v>
      </c>
      <c r="C227" s="17">
        <f>+'[1]By Agency-SUM (C)'!C227</f>
        <v>63750</v>
      </c>
      <c r="D227" s="17">
        <f>+'[1]By Agency-SUM (C)'!D227</f>
        <v>2094</v>
      </c>
      <c r="E227" s="17">
        <f t="shared" si="87"/>
        <v>65844</v>
      </c>
      <c r="F227" s="17">
        <f t="shared" si="88"/>
        <v>12504</v>
      </c>
      <c r="G227" s="17">
        <f t="shared" si="89"/>
        <v>14598</v>
      </c>
      <c r="H227" s="76">
        <f t="shared" si="82"/>
        <v>84.04043498238629</v>
      </c>
    </row>
    <row r="228" spans="1:8" s="15" customFormat="1" ht="11.25" customHeight="1">
      <c r="A228" s="59" t="s">
        <v>183</v>
      </c>
      <c r="B228" s="17">
        <f>+'[1]By Agency-SUM (C)'!B228</f>
        <v>92688</v>
      </c>
      <c r="C228" s="17">
        <f>+'[1]By Agency-SUM (C)'!C228</f>
        <v>47037</v>
      </c>
      <c r="D228" s="17">
        <f>+'[1]By Agency-SUM (C)'!D228</f>
        <v>1853</v>
      </c>
      <c r="E228" s="17">
        <f t="shared" si="87"/>
        <v>48890</v>
      </c>
      <c r="F228" s="17">
        <f t="shared" si="88"/>
        <v>43798</v>
      </c>
      <c r="G228" s="17">
        <f t="shared" si="89"/>
        <v>45651</v>
      </c>
      <c r="H228" s="76">
        <f t="shared" si="82"/>
        <v>52.74684964612464</v>
      </c>
    </row>
    <row r="229" spans="1:8" s="15" customFormat="1" ht="11.25" customHeight="1">
      <c r="A229" s="59" t="s">
        <v>184</v>
      </c>
      <c r="B229" s="17">
        <f>+'[1]By Agency-SUM (C)'!B229</f>
        <v>501313</v>
      </c>
      <c r="C229" s="17">
        <f>+'[1]By Agency-SUM (C)'!C229</f>
        <v>405075</v>
      </c>
      <c r="D229" s="17">
        <f>+'[1]By Agency-SUM (C)'!D229</f>
        <v>20825</v>
      </c>
      <c r="E229" s="17">
        <f t="shared" si="87"/>
        <v>425900</v>
      </c>
      <c r="F229" s="17">
        <f t="shared" si="88"/>
        <v>75413</v>
      </c>
      <c r="G229" s="17">
        <f t="shared" si="89"/>
        <v>96238</v>
      </c>
      <c r="H229" s="76">
        <f t="shared" si="82"/>
        <v>84.95690317226962</v>
      </c>
    </row>
    <row r="230" spans="1:8" s="15" customFormat="1" ht="11.25" customHeight="1">
      <c r="A230" s="59" t="s">
        <v>185</v>
      </c>
      <c r="B230" s="17">
        <f>+'[1]By Agency-SUM (C)'!B230</f>
        <v>283859</v>
      </c>
      <c r="C230" s="17">
        <f>+'[1]By Agency-SUM (C)'!C230</f>
        <v>253290</v>
      </c>
      <c r="D230" s="17">
        <f>+'[1]By Agency-SUM (C)'!D230</f>
        <v>27765</v>
      </c>
      <c r="E230" s="17">
        <f t="shared" si="87"/>
        <v>281055</v>
      </c>
      <c r="F230" s="17">
        <f t="shared" si="88"/>
        <v>2804</v>
      </c>
      <c r="G230" s="17">
        <f t="shared" si="89"/>
        <v>30569</v>
      </c>
      <c r="H230" s="76">
        <f t="shared" si="82"/>
        <v>99.01218562737134</v>
      </c>
    </row>
    <row r="231" spans="1:8" s="15" customFormat="1" ht="11.25" customHeight="1">
      <c r="A231" s="59" t="s">
        <v>186</v>
      </c>
      <c r="B231" s="17">
        <f>+'[1]By Agency-SUM (C)'!B231</f>
        <v>334969</v>
      </c>
      <c r="C231" s="17">
        <f>+'[1]By Agency-SUM (C)'!C231</f>
        <v>291376</v>
      </c>
      <c r="D231" s="17">
        <f>+'[1]By Agency-SUM (C)'!D231</f>
        <v>26737</v>
      </c>
      <c r="E231" s="17">
        <f t="shared" si="87"/>
        <v>318113</v>
      </c>
      <c r="F231" s="17">
        <f t="shared" si="88"/>
        <v>16856</v>
      </c>
      <c r="G231" s="17">
        <f t="shared" si="89"/>
        <v>43593</v>
      </c>
      <c r="H231" s="76">
        <f t="shared" si="82"/>
        <v>94.96789255125101</v>
      </c>
    </row>
    <row r="232" spans="1:8" s="15" customFormat="1" ht="11.25" customHeight="1">
      <c r="A232" s="59" t="s">
        <v>187</v>
      </c>
      <c r="B232" s="17">
        <f>+'[1]By Agency-SUM (C)'!B232</f>
        <v>50772</v>
      </c>
      <c r="C232" s="17">
        <f>+'[1]By Agency-SUM (C)'!C232</f>
        <v>49851</v>
      </c>
      <c r="D232" s="17">
        <f>+'[1]By Agency-SUM (C)'!D232</f>
        <v>488</v>
      </c>
      <c r="E232" s="17">
        <f t="shared" si="87"/>
        <v>50339</v>
      </c>
      <c r="F232" s="17">
        <f t="shared" si="88"/>
        <v>433</v>
      </c>
      <c r="G232" s="17">
        <f t="shared" si="89"/>
        <v>921</v>
      </c>
      <c r="H232" s="76">
        <f t="shared" si="82"/>
        <v>99.14716773024502</v>
      </c>
    </row>
    <row r="233" spans="1:8" s="15" customFormat="1" ht="11.25">
      <c r="A233" s="59" t="s">
        <v>188</v>
      </c>
      <c r="B233" s="17">
        <f>+'[1]By Agency-SUM (C)'!B233</f>
        <v>223441</v>
      </c>
      <c r="C233" s="17">
        <f>+'[1]By Agency-SUM (C)'!C233</f>
        <v>196526</v>
      </c>
      <c r="D233" s="17">
        <f>+'[1]By Agency-SUM (C)'!D233</f>
        <v>8798</v>
      </c>
      <c r="E233" s="17">
        <f t="shared" si="87"/>
        <v>205324</v>
      </c>
      <c r="F233" s="17">
        <f t="shared" si="88"/>
        <v>18117</v>
      </c>
      <c r="G233" s="17">
        <f t="shared" si="89"/>
        <v>26915</v>
      </c>
      <c r="H233" s="76">
        <f t="shared" si="82"/>
        <v>91.89181931695616</v>
      </c>
    </row>
    <row r="234" spans="1:8" s="15" customFormat="1" ht="11.25" customHeight="1">
      <c r="A234" s="59" t="s">
        <v>189</v>
      </c>
      <c r="B234" s="17">
        <f>+'[1]By Agency-SUM (C)'!B234</f>
        <v>278637</v>
      </c>
      <c r="C234" s="17">
        <f>+'[1]By Agency-SUM (C)'!C234</f>
        <v>258664</v>
      </c>
      <c r="D234" s="17">
        <f>+'[1]By Agency-SUM (C)'!D234</f>
        <v>11807</v>
      </c>
      <c r="E234" s="17">
        <f t="shared" si="87"/>
        <v>270471</v>
      </c>
      <c r="F234" s="17">
        <f t="shared" si="88"/>
        <v>8166</v>
      </c>
      <c r="G234" s="17">
        <f t="shared" si="89"/>
        <v>19973</v>
      </c>
      <c r="H234" s="76">
        <f t="shared" si="82"/>
        <v>97.06930522507778</v>
      </c>
    </row>
    <row r="235" spans="1:8" s="15" customFormat="1" ht="11.25" customHeight="1">
      <c r="A235" s="59" t="s">
        <v>190</v>
      </c>
      <c r="B235" s="17">
        <f>+'[1]By Agency-SUM (C)'!B235</f>
        <v>27786</v>
      </c>
      <c r="C235" s="17">
        <f>+'[1]By Agency-SUM (C)'!C235</f>
        <v>19026</v>
      </c>
      <c r="D235" s="17">
        <f>+'[1]By Agency-SUM (C)'!D235</f>
        <v>2991</v>
      </c>
      <c r="E235" s="17">
        <f t="shared" si="87"/>
        <v>22017</v>
      </c>
      <c r="F235" s="17">
        <f t="shared" si="88"/>
        <v>5769</v>
      </c>
      <c r="G235" s="17">
        <f t="shared" si="89"/>
        <v>8760</v>
      </c>
      <c r="H235" s="76">
        <f t="shared" si="82"/>
        <v>79.23774562729432</v>
      </c>
    </row>
    <row r="236" spans="1:8" s="15" customFormat="1" ht="11.25" customHeight="1">
      <c r="A236" s="59" t="s">
        <v>191</v>
      </c>
      <c r="B236" s="17">
        <f>+'[1]By Agency-SUM (C)'!B236</f>
        <v>69385</v>
      </c>
      <c r="C236" s="17">
        <f>+'[1]By Agency-SUM (C)'!C236</f>
        <v>56718</v>
      </c>
      <c r="D236" s="17">
        <f>+'[1]By Agency-SUM (C)'!D236</f>
        <v>364</v>
      </c>
      <c r="E236" s="17">
        <f t="shared" si="87"/>
        <v>57082</v>
      </c>
      <c r="F236" s="17">
        <f t="shared" si="88"/>
        <v>12303</v>
      </c>
      <c r="G236" s="17">
        <f t="shared" si="89"/>
        <v>12667</v>
      </c>
      <c r="H236" s="76">
        <f t="shared" si="82"/>
        <v>82.26850183757296</v>
      </c>
    </row>
    <row r="237" spans="1:8" s="15" customFormat="1" ht="11.25" customHeight="1">
      <c r="A237" s="59" t="s">
        <v>192</v>
      </c>
      <c r="B237" s="17">
        <f>+'[1]By Agency-SUM (C)'!B237</f>
        <v>29390</v>
      </c>
      <c r="C237" s="17">
        <f>+'[1]By Agency-SUM (C)'!C237</f>
        <v>26181</v>
      </c>
      <c r="D237" s="17">
        <f>+'[1]By Agency-SUM (C)'!D237</f>
        <v>857</v>
      </c>
      <c r="E237" s="17">
        <f t="shared" si="87"/>
        <v>27038</v>
      </c>
      <c r="F237" s="17">
        <f t="shared" si="88"/>
        <v>2352</v>
      </c>
      <c r="G237" s="17">
        <f t="shared" si="89"/>
        <v>3209</v>
      </c>
      <c r="H237" s="76">
        <f t="shared" si="82"/>
        <v>91.99727798570943</v>
      </c>
    </row>
    <row r="238" spans="1:8" s="15" customFormat="1" ht="11.25" customHeight="1">
      <c r="A238" s="59" t="s">
        <v>193</v>
      </c>
      <c r="B238" s="17">
        <f>+'[1]By Agency-SUM (C)'!B238</f>
        <v>545001</v>
      </c>
      <c r="C238" s="17">
        <f>+'[1]By Agency-SUM (C)'!C238</f>
        <v>507972</v>
      </c>
      <c r="D238" s="17">
        <f>+'[1]By Agency-SUM (C)'!D238</f>
        <v>24147</v>
      </c>
      <c r="E238" s="17">
        <f t="shared" si="87"/>
        <v>532119</v>
      </c>
      <c r="F238" s="17">
        <f t="shared" si="88"/>
        <v>12882</v>
      </c>
      <c r="G238" s="17">
        <f t="shared" si="89"/>
        <v>37029</v>
      </c>
      <c r="H238" s="76">
        <f t="shared" si="82"/>
        <v>97.63633461223007</v>
      </c>
    </row>
    <row r="239" spans="1:8" s="15" customFormat="1" ht="11.25" customHeight="1">
      <c r="A239" s="59" t="s">
        <v>194</v>
      </c>
      <c r="B239" s="17">
        <f>+'[1]By Agency-SUM (C)'!B239</f>
        <v>56755</v>
      </c>
      <c r="C239" s="17">
        <f>+'[1]By Agency-SUM (C)'!C239</f>
        <v>48045</v>
      </c>
      <c r="D239" s="17">
        <f>+'[1]By Agency-SUM (C)'!D239</f>
        <v>8636</v>
      </c>
      <c r="E239" s="17">
        <f t="shared" si="87"/>
        <v>56681</v>
      </c>
      <c r="F239" s="17">
        <f t="shared" si="88"/>
        <v>74</v>
      </c>
      <c r="G239" s="17">
        <f t="shared" si="89"/>
        <v>8710</v>
      </c>
      <c r="H239" s="76">
        <f t="shared" si="82"/>
        <v>99.86961501189322</v>
      </c>
    </row>
    <row r="240" spans="1:8" s="15" customFormat="1" ht="11.25" customHeight="1">
      <c r="A240" s="59" t="s">
        <v>195</v>
      </c>
      <c r="B240" s="17">
        <f>+'[1]By Agency-SUM (C)'!B240</f>
        <v>123959</v>
      </c>
      <c r="C240" s="17">
        <f>+'[1]By Agency-SUM (C)'!C240</f>
        <v>101577</v>
      </c>
      <c r="D240" s="17">
        <f>+'[1]By Agency-SUM (C)'!D240</f>
        <v>17500</v>
      </c>
      <c r="E240" s="17">
        <f t="shared" si="87"/>
        <v>119077</v>
      </c>
      <c r="F240" s="17">
        <f t="shared" si="88"/>
        <v>4882</v>
      </c>
      <c r="G240" s="17">
        <f t="shared" si="89"/>
        <v>22382</v>
      </c>
      <c r="H240" s="76">
        <f t="shared" si="82"/>
        <v>96.06160101323825</v>
      </c>
    </row>
    <row r="241" spans="1:8" s="15" customFormat="1" ht="11.25" customHeight="1">
      <c r="A241" s="59" t="s">
        <v>196</v>
      </c>
      <c r="B241" s="17">
        <f>+'[1]By Agency-SUM (C)'!B241</f>
        <v>68561</v>
      </c>
      <c r="C241" s="17">
        <f>+'[1]By Agency-SUM (C)'!C241</f>
        <v>62589</v>
      </c>
      <c r="D241" s="17">
        <f>+'[1]By Agency-SUM (C)'!D241</f>
        <v>20</v>
      </c>
      <c r="E241" s="17">
        <f t="shared" si="87"/>
        <v>62609</v>
      </c>
      <c r="F241" s="17">
        <f t="shared" si="88"/>
        <v>5952</v>
      </c>
      <c r="G241" s="17">
        <f t="shared" si="89"/>
        <v>5972</v>
      </c>
      <c r="H241" s="76">
        <f t="shared" si="82"/>
        <v>91.31867971587346</v>
      </c>
    </row>
    <row r="242" spans="1:8" s="15" customFormat="1" ht="11.25" customHeight="1">
      <c r="A242" s="59" t="s">
        <v>197</v>
      </c>
      <c r="B242" s="17">
        <f>+'[1]By Agency-SUM (C)'!B242</f>
        <v>38476</v>
      </c>
      <c r="C242" s="17">
        <f>+'[1]By Agency-SUM (C)'!C242</f>
        <v>24326</v>
      </c>
      <c r="D242" s="17">
        <f>+'[1]By Agency-SUM (C)'!D242</f>
        <v>1461</v>
      </c>
      <c r="E242" s="17">
        <f t="shared" si="87"/>
        <v>25787</v>
      </c>
      <c r="F242" s="17">
        <f t="shared" si="88"/>
        <v>12689</v>
      </c>
      <c r="G242" s="17">
        <f t="shared" si="89"/>
        <v>14150</v>
      </c>
      <c r="H242" s="76">
        <f t="shared" si="82"/>
        <v>67.02100010396092</v>
      </c>
    </row>
    <row r="243" spans="1:8" s="15" customFormat="1" ht="11.25" customHeight="1">
      <c r="A243" s="59" t="s">
        <v>198</v>
      </c>
      <c r="B243" s="17">
        <f>+'[1]By Agency-SUM (C)'!B243</f>
        <v>22079</v>
      </c>
      <c r="C243" s="17">
        <f>+'[1]By Agency-SUM (C)'!C243</f>
        <v>19869</v>
      </c>
      <c r="D243" s="17">
        <f>+'[1]By Agency-SUM (C)'!D243</f>
        <v>161</v>
      </c>
      <c r="E243" s="17">
        <f t="shared" si="87"/>
        <v>20030</v>
      </c>
      <c r="F243" s="17">
        <f t="shared" si="88"/>
        <v>2049</v>
      </c>
      <c r="G243" s="17">
        <f t="shared" si="89"/>
        <v>2210</v>
      </c>
      <c r="H243" s="76">
        <f t="shared" si="82"/>
        <v>90.7196883916844</v>
      </c>
    </row>
    <row r="244" spans="1:8" s="15" customFormat="1" ht="11.25" customHeight="1">
      <c r="A244" s="59" t="s">
        <v>199</v>
      </c>
      <c r="B244" s="17">
        <f>+'[1]By Agency-SUM (C)'!B244</f>
        <v>165551</v>
      </c>
      <c r="C244" s="17">
        <f>+'[1]By Agency-SUM (C)'!C244</f>
        <v>146823</v>
      </c>
      <c r="D244" s="17">
        <f>+'[1]By Agency-SUM (C)'!D244</f>
        <v>3324</v>
      </c>
      <c r="E244" s="17">
        <f t="shared" si="87"/>
        <v>150147</v>
      </c>
      <c r="F244" s="17">
        <f t="shared" si="88"/>
        <v>15404</v>
      </c>
      <c r="G244" s="17">
        <f t="shared" si="89"/>
        <v>18728</v>
      </c>
      <c r="H244" s="76">
        <f t="shared" si="82"/>
        <v>90.69531443482674</v>
      </c>
    </row>
    <row r="245" spans="1:8" s="15" customFormat="1" ht="11.25" customHeight="1">
      <c r="A245" s="59"/>
      <c r="B245" s="14"/>
      <c r="C245" s="14"/>
      <c r="D245" s="14"/>
      <c r="E245" s="14"/>
      <c r="F245" s="14"/>
      <c r="G245" s="14"/>
      <c r="H245" s="75"/>
    </row>
    <row r="246" spans="1:8" s="15" customFormat="1" ht="11.25" customHeight="1">
      <c r="A246" s="58" t="s">
        <v>200</v>
      </c>
      <c r="B246" s="18">
        <f aca="true" t="shared" si="90" ref="B246:H246">+B247</f>
        <v>12098534</v>
      </c>
      <c r="C246" s="18">
        <f t="shared" si="90"/>
        <v>9485166</v>
      </c>
      <c r="D246" s="18">
        <f t="shared" si="90"/>
        <v>575649</v>
      </c>
      <c r="E246" s="18">
        <f t="shared" si="90"/>
        <v>10060815</v>
      </c>
      <c r="F246" s="18">
        <f t="shared" si="90"/>
        <v>2037719</v>
      </c>
      <c r="G246" s="18">
        <f t="shared" si="90"/>
        <v>2613368</v>
      </c>
      <c r="H246" s="75">
        <f t="shared" si="90"/>
        <v>83.15730649680366</v>
      </c>
    </row>
    <row r="247" spans="1:8" s="15" customFormat="1" ht="11.25" customHeight="1">
      <c r="A247" s="59" t="s">
        <v>201</v>
      </c>
      <c r="B247" s="17">
        <f>+'[1]By Agency-SUM (C)'!B247</f>
        <v>12098534</v>
      </c>
      <c r="C247" s="17">
        <f>+'[1]By Agency-SUM (C)'!C247</f>
        <v>9485166</v>
      </c>
      <c r="D247" s="17">
        <f>+'[1]By Agency-SUM (C)'!D247</f>
        <v>575649</v>
      </c>
      <c r="E247" s="17">
        <f>SUM(C247:D247)</f>
        <v>10060815</v>
      </c>
      <c r="F247" s="17">
        <f>B247-E247</f>
        <v>2037719</v>
      </c>
      <c r="G247" s="17">
        <f>B247-C247</f>
        <v>2613368</v>
      </c>
      <c r="H247" s="75">
        <f>E247/B247*100</f>
        <v>83.15730649680366</v>
      </c>
    </row>
    <row r="248" spans="1:8" s="15" customFormat="1" ht="11.25" customHeight="1">
      <c r="A248" s="59"/>
      <c r="B248" s="14"/>
      <c r="C248" s="14"/>
      <c r="D248" s="14"/>
      <c r="E248" s="14"/>
      <c r="F248" s="14"/>
      <c r="G248" s="14"/>
      <c r="H248" s="75"/>
    </row>
    <row r="249" spans="1:8" s="15" customFormat="1" ht="11.25" customHeight="1">
      <c r="A249" s="58" t="s">
        <v>202</v>
      </c>
      <c r="B249" s="18">
        <f aca="true" t="shared" si="91" ref="B249:H249">+B250</f>
        <v>2749</v>
      </c>
      <c r="C249" s="18">
        <f t="shared" si="91"/>
        <v>2343</v>
      </c>
      <c r="D249" s="18">
        <f t="shared" si="91"/>
        <v>18</v>
      </c>
      <c r="E249" s="18">
        <f t="shared" si="91"/>
        <v>2361</v>
      </c>
      <c r="F249" s="18">
        <f t="shared" si="91"/>
        <v>388</v>
      </c>
      <c r="G249" s="18">
        <f t="shared" si="91"/>
        <v>406</v>
      </c>
      <c r="H249" s="75">
        <f t="shared" si="91"/>
        <v>85.88577664605312</v>
      </c>
    </row>
    <row r="250" spans="1:8" s="15" customFormat="1" ht="11.25" customHeight="1">
      <c r="A250" s="59" t="s">
        <v>203</v>
      </c>
      <c r="B250" s="17">
        <f>+'[1]By Agency-SUM (C)'!B250</f>
        <v>2749</v>
      </c>
      <c r="C250" s="17">
        <f>+'[1]By Agency-SUM (C)'!C250</f>
        <v>2343</v>
      </c>
      <c r="D250" s="17">
        <f>+'[1]By Agency-SUM (C)'!D250</f>
        <v>18</v>
      </c>
      <c r="E250" s="17">
        <f>SUM(C250:D250)</f>
        <v>2361</v>
      </c>
      <c r="F250" s="17">
        <f>B250-E250</f>
        <v>388</v>
      </c>
      <c r="G250" s="17">
        <f>B250-C250</f>
        <v>406</v>
      </c>
      <c r="H250" s="76">
        <f>E250/B250*100</f>
        <v>85.88577664605312</v>
      </c>
    </row>
    <row r="251" spans="1:8" s="15" customFormat="1" ht="11.25" customHeight="1">
      <c r="A251" s="59"/>
      <c r="B251" s="14"/>
      <c r="C251" s="14"/>
      <c r="D251" s="14"/>
      <c r="E251" s="14"/>
      <c r="F251" s="14"/>
      <c r="G251" s="14"/>
      <c r="H251" s="75"/>
    </row>
    <row r="252" spans="1:8" s="15" customFormat="1" ht="11.25" customHeight="1">
      <c r="A252" s="58" t="s">
        <v>204</v>
      </c>
      <c r="B252" s="18">
        <f aca="true" t="shared" si="92" ref="B252:G252">SUM(B253:B257)</f>
        <v>11236994</v>
      </c>
      <c r="C252" s="18">
        <f t="shared" si="92"/>
        <v>9701832</v>
      </c>
      <c r="D252" s="18">
        <f t="shared" si="92"/>
        <v>1025577</v>
      </c>
      <c r="E252" s="18">
        <f t="shared" si="92"/>
        <v>10727409</v>
      </c>
      <c r="F252" s="18">
        <f t="shared" si="92"/>
        <v>509585</v>
      </c>
      <c r="G252" s="18">
        <f t="shared" si="92"/>
        <v>1535162</v>
      </c>
      <c r="H252" s="75">
        <f aca="true" t="shared" si="93" ref="H252:H257">E252/B252*100</f>
        <v>95.46511282287771</v>
      </c>
    </row>
    <row r="253" spans="1:8" s="15" customFormat="1" ht="11.25" customHeight="1">
      <c r="A253" s="59" t="s">
        <v>205</v>
      </c>
      <c r="B253" s="17">
        <f>+'[1]By Agency-SUM (C)'!B253</f>
        <v>9923796</v>
      </c>
      <c r="C253" s="17">
        <f>+'[1]By Agency-SUM (C)'!C253</f>
        <v>8524232</v>
      </c>
      <c r="D253" s="17">
        <f>+'[1]By Agency-SUM (C)'!D253</f>
        <v>989831</v>
      </c>
      <c r="E253" s="17">
        <f>SUM(C253:D253)</f>
        <v>9514063</v>
      </c>
      <c r="F253" s="17">
        <f>B253-E253</f>
        <v>409733</v>
      </c>
      <c r="G253" s="17">
        <f>B253-C253</f>
        <v>1399564</v>
      </c>
      <c r="H253" s="76">
        <f t="shared" si="93"/>
        <v>95.87120694540677</v>
      </c>
    </row>
    <row r="254" spans="1:8" s="15" customFormat="1" ht="11.25" customHeight="1">
      <c r="A254" s="59" t="s">
        <v>206</v>
      </c>
      <c r="B254" s="17">
        <f>+'[1]By Agency-SUM (C)'!B254</f>
        <v>50034</v>
      </c>
      <c r="C254" s="17">
        <f>+'[1]By Agency-SUM (C)'!C254</f>
        <v>36374</v>
      </c>
      <c r="D254" s="17">
        <f>+'[1]By Agency-SUM (C)'!D254</f>
        <v>822</v>
      </c>
      <c r="E254" s="17">
        <f>SUM(C254:D254)</f>
        <v>37196</v>
      </c>
      <c r="F254" s="17">
        <f>B254-E254</f>
        <v>12838</v>
      </c>
      <c r="G254" s="17">
        <f>B254-C254</f>
        <v>13660</v>
      </c>
      <c r="H254" s="76">
        <f t="shared" si="93"/>
        <v>74.34144781548547</v>
      </c>
    </row>
    <row r="255" spans="1:8" s="15" customFormat="1" ht="11.25" customHeight="1">
      <c r="A255" s="59" t="s">
        <v>207</v>
      </c>
      <c r="B255" s="17">
        <f>+'[1]By Agency-SUM (C)'!B255</f>
        <v>218746</v>
      </c>
      <c r="C255" s="17">
        <f>+'[1]By Agency-SUM (C)'!C255</f>
        <v>186113</v>
      </c>
      <c r="D255" s="17">
        <f>+'[1]By Agency-SUM (C)'!D255</f>
        <v>4673</v>
      </c>
      <c r="E255" s="17">
        <f>SUM(C255:D255)</f>
        <v>190786</v>
      </c>
      <c r="F255" s="17">
        <f>B255-E255</f>
        <v>27960</v>
      </c>
      <c r="G255" s="17">
        <f>B255-C255</f>
        <v>32633</v>
      </c>
      <c r="H255" s="76">
        <f t="shared" si="93"/>
        <v>87.21805198723634</v>
      </c>
    </row>
    <row r="256" spans="1:8" s="15" customFormat="1" ht="11.25" customHeight="1">
      <c r="A256" s="59" t="s">
        <v>208</v>
      </c>
      <c r="B256" s="17">
        <f>+'[1]By Agency-SUM (C)'!B256</f>
        <v>905220</v>
      </c>
      <c r="C256" s="17">
        <f>+'[1]By Agency-SUM (C)'!C256</f>
        <v>835726</v>
      </c>
      <c r="D256" s="17">
        <f>+'[1]By Agency-SUM (C)'!D256</f>
        <v>26580</v>
      </c>
      <c r="E256" s="17">
        <f>SUM(C256:D256)</f>
        <v>862306</v>
      </c>
      <c r="F256" s="17">
        <f>B256-E256</f>
        <v>42914</v>
      </c>
      <c r="G256" s="17">
        <f>B256-C256</f>
        <v>69494</v>
      </c>
      <c r="H256" s="76">
        <f t="shared" si="93"/>
        <v>95.25927398864364</v>
      </c>
    </row>
    <row r="257" spans="1:8" s="15" customFormat="1" ht="11.25" customHeight="1">
      <c r="A257" s="59" t="s">
        <v>209</v>
      </c>
      <c r="B257" s="17">
        <f>+'[1]By Agency-SUM (C)'!B257</f>
        <v>139198</v>
      </c>
      <c r="C257" s="17">
        <f>+'[1]By Agency-SUM (C)'!C257</f>
        <v>119387</v>
      </c>
      <c r="D257" s="17">
        <f>+'[1]By Agency-SUM (C)'!D257</f>
        <v>3671</v>
      </c>
      <c r="E257" s="17">
        <f>SUM(C257:D257)</f>
        <v>123058</v>
      </c>
      <c r="F257" s="17">
        <f>B257-E257</f>
        <v>16140</v>
      </c>
      <c r="G257" s="17">
        <f>B257-C257</f>
        <v>19811</v>
      </c>
      <c r="H257" s="76">
        <f t="shared" si="93"/>
        <v>88.40500581904912</v>
      </c>
    </row>
    <row r="258" spans="1:8" s="15" customFormat="1" ht="11.25" customHeight="1">
      <c r="A258" s="59"/>
      <c r="B258" s="14"/>
      <c r="C258" s="14"/>
      <c r="D258" s="14"/>
      <c r="E258" s="14"/>
      <c r="F258" s="14"/>
      <c r="G258" s="14"/>
      <c r="H258" s="75"/>
    </row>
    <row r="259" spans="1:8" s="15" customFormat="1" ht="11.25" customHeight="1">
      <c r="A259" s="58" t="s">
        <v>210</v>
      </c>
      <c r="B259" s="18">
        <f aca="true" t="shared" si="94" ref="B259:G259">+B260+B261</f>
        <v>775771</v>
      </c>
      <c r="C259" s="18">
        <f t="shared" si="94"/>
        <v>730114</v>
      </c>
      <c r="D259" s="18">
        <f t="shared" si="94"/>
        <v>16748</v>
      </c>
      <c r="E259" s="18">
        <f t="shared" si="94"/>
        <v>746862</v>
      </c>
      <c r="F259" s="18">
        <f t="shared" si="94"/>
        <v>28909</v>
      </c>
      <c r="G259" s="18">
        <f t="shared" si="94"/>
        <v>45657</v>
      </c>
      <c r="H259" s="75">
        <f>E259/B259*100</f>
        <v>96.27351370443081</v>
      </c>
    </row>
    <row r="260" spans="1:8" s="15" customFormat="1" ht="11.25" customHeight="1">
      <c r="A260" s="59" t="s">
        <v>211</v>
      </c>
      <c r="B260" s="17">
        <f>+'[1]By Agency-SUM (C)'!B260</f>
        <v>727604</v>
      </c>
      <c r="C260" s="17">
        <f>+'[1]By Agency-SUM (C)'!C260</f>
        <v>693928</v>
      </c>
      <c r="D260" s="17">
        <f>+'[1]By Agency-SUM (C)'!D260</f>
        <v>15237</v>
      </c>
      <c r="E260" s="17">
        <f>SUM(C260:D260)</f>
        <v>709165</v>
      </c>
      <c r="F260" s="17">
        <f>B260-E260</f>
        <v>18439</v>
      </c>
      <c r="G260" s="17">
        <f>B260-C260</f>
        <v>33676</v>
      </c>
      <c r="H260" s="76">
        <f>E260/B260*100</f>
        <v>97.46579183182061</v>
      </c>
    </row>
    <row r="261" spans="1:8" s="15" customFormat="1" ht="11.25" customHeight="1">
      <c r="A261" s="59" t="s">
        <v>212</v>
      </c>
      <c r="B261" s="17">
        <f>+'[1]By Agency-SUM (C)'!B261</f>
        <v>48167</v>
      </c>
      <c r="C261" s="17">
        <f>+'[1]By Agency-SUM (C)'!C261</f>
        <v>36186</v>
      </c>
      <c r="D261" s="17">
        <f>+'[1]By Agency-SUM (C)'!D261</f>
        <v>1511</v>
      </c>
      <c r="E261" s="17">
        <f>SUM(C261:D261)</f>
        <v>37697</v>
      </c>
      <c r="F261" s="17">
        <f>B261-E261</f>
        <v>10470</v>
      </c>
      <c r="G261" s="17">
        <f>B261-C261</f>
        <v>11981</v>
      </c>
      <c r="H261" s="76">
        <f>E261/B261*100</f>
        <v>78.26312620673906</v>
      </c>
    </row>
    <row r="262" spans="1:8" s="15" customFormat="1" ht="11.25" customHeight="1">
      <c r="A262" s="59"/>
      <c r="B262" s="14"/>
      <c r="C262" s="14"/>
      <c r="D262" s="14"/>
      <c r="E262" s="14"/>
      <c r="F262" s="14"/>
      <c r="G262" s="14"/>
      <c r="H262" s="75"/>
    </row>
    <row r="263" spans="1:8" s="15" customFormat="1" ht="11.25" customHeight="1">
      <c r="A263" s="58" t="s">
        <v>213</v>
      </c>
      <c r="B263" s="18">
        <f aca="true" t="shared" si="95" ref="B263:H263">+B264</f>
        <v>4903594</v>
      </c>
      <c r="C263" s="18">
        <f t="shared" si="95"/>
        <v>3977632</v>
      </c>
      <c r="D263" s="18">
        <f t="shared" si="95"/>
        <v>79723</v>
      </c>
      <c r="E263" s="18">
        <f t="shared" si="95"/>
        <v>4057355</v>
      </c>
      <c r="F263" s="18">
        <f t="shared" si="95"/>
        <v>846239</v>
      </c>
      <c r="G263" s="18">
        <f t="shared" si="95"/>
        <v>925962</v>
      </c>
      <c r="H263" s="75">
        <f t="shared" si="95"/>
        <v>82.74247419341813</v>
      </c>
    </row>
    <row r="264" spans="1:8" s="15" customFormat="1" ht="11.25" customHeight="1">
      <c r="A264" s="59" t="s">
        <v>214</v>
      </c>
      <c r="B264" s="17">
        <f>+'[1]By Agency-SUM (C)'!B264</f>
        <v>4903594</v>
      </c>
      <c r="C264" s="17">
        <f>+'[1]By Agency-SUM (C)'!C264</f>
        <v>3977632</v>
      </c>
      <c r="D264" s="17">
        <f>+'[1]By Agency-SUM (C)'!D264</f>
        <v>79723</v>
      </c>
      <c r="E264" s="17">
        <f>SUM(C264:D264)</f>
        <v>4057355</v>
      </c>
      <c r="F264" s="17">
        <f>B264-E264</f>
        <v>846239</v>
      </c>
      <c r="G264" s="17">
        <f>B264-C264</f>
        <v>925962</v>
      </c>
      <c r="H264" s="76">
        <f>E264/B264*100</f>
        <v>82.74247419341813</v>
      </c>
    </row>
    <row r="265" spans="1:8" s="15" customFormat="1" ht="11.25" customHeight="1">
      <c r="A265" s="59"/>
      <c r="B265" s="14"/>
      <c r="C265" s="14"/>
      <c r="D265" s="14"/>
      <c r="E265" s="14"/>
      <c r="F265" s="14"/>
      <c r="G265" s="14"/>
      <c r="H265" s="75"/>
    </row>
    <row r="266" spans="1:8" s="15" customFormat="1" ht="11.25" customHeight="1">
      <c r="A266" s="58" t="s">
        <v>215</v>
      </c>
      <c r="B266" s="18">
        <f aca="true" t="shared" si="96" ref="B266:H266">+B267</f>
        <v>2543447</v>
      </c>
      <c r="C266" s="18">
        <f t="shared" si="96"/>
        <v>2352197</v>
      </c>
      <c r="D266" s="18">
        <f t="shared" si="96"/>
        <v>17231</v>
      </c>
      <c r="E266" s="18">
        <f t="shared" si="96"/>
        <v>2369428</v>
      </c>
      <c r="F266" s="18">
        <f t="shared" si="96"/>
        <v>174019</v>
      </c>
      <c r="G266" s="18">
        <f t="shared" si="96"/>
        <v>191250</v>
      </c>
      <c r="H266" s="75">
        <f t="shared" si="96"/>
        <v>93.1581432599146</v>
      </c>
    </row>
    <row r="267" spans="1:8" s="15" customFormat="1" ht="11.25" customHeight="1">
      <c r="A267" s="59" t="s">
        <v>216</v>
      </c>
      <c r="B267" s="17">
        <f>+'[1]By Agency-SUM (C)'!B267</f>
        <v>2543447</v>
      </c>
      <c r="C267" s="17">
        <f>+'[1]By Agency-SUM (C)'!C267</f>
        <v>2352197</v>
      </c>
      <c r="D267" s="17">
        <f>+'[1]By Agency-SUM (C)'!D267</f>
        <v>17231</v>
      </c>
      <c r="E267" s="17">
        <f>SUM(C267:D267)</f>
        <v>2369428</v>
      </c>
      <c r="F267" s="17">
        <f>B267-E267</f>
        <v>174019</v>
      </c>
      <c r="G267" s="17">
        <f>B267-C267</f>
        <v>191250</v>
      </c>
      <c r="H267" s="75">
        <f>E267/B267*100</f>
        <v>93.1581432599146</v>
      </c>
    </row>
    <row r="268" spans="1:8" s="15" customFormat="1" ht="11.25" customHeight="1">
      <c r="A268" s="59"/>
      <c r="B268" s="14"/>
      <c r="C268" s="14"/>
      <c r="D268" s="14"/>
      <c r="E268" s="14"/>
      <c r="F268" s="14"/>
      <c r="G268" s="14"/>
      <c r="H268" s="75"/>
    </row>
    <row r="269" spans="1:8" s="15" customFormat="1" ht="11.25" customHeight="1">
      <c r="A269" s="58" t="s">
        <v>217</v>
      </c>
      <c r="B269" s="18">
        <f aca="true" t="shared" si="97" ref="B269:H269">+B270</f>
        <v>979390</v>
      </c>
      <c r="C269" s="18">
        <f t="shared" si="97"/>
        <v>879838</v>
      </c>
      <c r="D269" s="18">
        <f t="shared" si="97"/>
        <v>18037</v>
      </c>
      <c r="E269" s="18">
        <f t="shared" si="97"/>
        <v>897875</v>
      </c>
      <c r="F269" s="18">
        <f t="shared" si="97"/>
        <v>81515</v>
      </c>
      <c r="G269" s="18">
        <f t="shared" si="97"/>
        <v>99552</v>
      </c>
      <c r="H269" s="75">
        <f t="shared" si="97"/>
        <v>91.67696219075138</v>
      </c>
    </row>
    <row r="270" spans="1:8" s="15" customFormat="1" ht="11.25" customHeight="1">
      <c r="A270" s="59" t="s">
        <v>218</v>
      </c>
      <c r="B270" s="17">
        <f>+'[1]By Agency-SUM (C)'!B270</f>
        <v>979390</v>
      </c>
      <c r="C270" s="17">
        <f>+'[1]By Agency-SUM (C)'!C270</f>
        <v>879838</v>
      </c>
      <c r="D270" s="17">
        <f>+'[1]By Agency-SUM (C)'!D270</f>
        <v>18037</v>
      </c>
      <c r="E270" s="17">
        <f>SUM(C270:D270)</f>
        <v>897875</v>
      </c>
      <c r="F270" s="17">
        <f>B270-E270</f>
        <v>81515</v>
      </c>
      <c r="G270" s="17">
        <f>B270-C270</f>
        <v>99552</v>
      </c>
      <c r="H270" s="75">
        <f>E270/B270*100</f>
        <v>91.67696219075138</v>
      </c>
    </row>
    <row r="271" spans="1:8" s="15" customFormat="1" ht="11.25" customHeight="1">
      <c r="A271" s="59"/>
      <c r="B271" s="14"/>
      <c r="C271" s="14"/>
      <c r="D271" s="14"/>
      <c r="E271" s="14"/>
      <c r="F271" s="14"/>
      <c r="G271" s="14"/>
      <c r="H271" s="75"/>
    </row>
    <row r="272" spans="1:8" s="15" customFormat="1" ht="11.25" customHeight="1">
      <c r="A272" s="58" t="s">
        <v>219</v>
      </c>
      <c r="B272" s="18">
        <f aca="true" t="shared" si="98" ref="B272:H272">+B273</f>
        <v>198659</v>
      </c>
      <c r="C272" s="18">
        <f t="shared" si="98"/>
        <v>183874</v>
      </c>
      <c r="D272" s="18">
        <f t="shared" si="98"/>
        <v>2935</v>
      </c>
      <c r="E272" s="18">
        <f t="shared" si="98"/>
        <v>186809</v>
      </c>
      <c r="F272" s="18">
        <f t="shared" si="98"/>
        <v>11850</v>
      </c>
      <c r="G272" s="18">
        <f t="shared" si="98"/>
        <v>14785</v>
      </c>
      <c r="H272" s="75">
        <f t="shared" si="98"/>
        <v>94.03500470655747</v>
      </c>
    </row>
    <row r="273" spans="1:8" s="15" customFormat="1" ht="11.25" customHeight="1">
      <c r="A273" s="59" t="s">
        <v>220</v>
      </c>
      <c r="B273" s="17">
        <f>+'[1]By Agency-SUM (C)'!B273</f>
        <v>198659</v>
      </c>
      <c r="C273" s="17">
        <f>+'[1]By Agency-SUM (C)'!C273</f>
        <v>183874</v>
      </c>
      <c r="D273" s="17">
        <f>+'[1]By Agency-SUM (C)'!D273</f>
        <v>2935</v>
      </c>
      <c r="E273" s="17">
        <f>SUM(C273:D273)</f>
        <v>186809</v>
      </c>
      <c r="F273" s="17">
        <f>B273-E273</f>
        <v>11850</v>
      </c>
      <c r="G273" s="17">
        <f>B273-C273</f>
        <v>14785</v>
      </c>
      <c r="H273" s="75">
        <f>E273/B273*100</f>
        <v>94.03500470655747</v>
      </c>
    </row>
    <row r="274" spans="2:8" s="15" customFormat="1" ht="11.25" customHeight="1">
      <c r="B274" s="14"/>
      <c r="C274" s="14"/>
      <c r="D274" s="14"/>
      <c r="E274" s="14"/>
      <c r="F274" s="14"/>
      <c r="G274" s="14"/>
      <c r="H274" s="75"/>
    </row>
    <row r="275" spans="1:8" s="15" customFormat="1" ht="11.25">
      <c r="A275" s="22" t="s">
        <v>221</v>
      </c>
      <c r="B275" s="23">
        <f aca="true" t="shared" si="99" ref="B275:G275">+B10+B17+B20+B23+B26+B39+B43+B51+B53+B56+B64+B77+B83+B88+B97+B109+B120+B136+B139+B161+B168+B173+B181+B190+B199+B208+B249+B252+B259+B263+B266+B269+B272+B246</f>
        <v>720711430</v>
      </c>
      <c r="C275" s="23">
        <f t="shared" si="99"/>
        <v>568364651</v>
      </c>
      <c r="D275" s="23">
        <f t="shared" si="99"/>
        <v>29789524</v>
      </c>
      <c r="E275" s="23">
        <f t="shared" si="99"/>
        <v>598154175</v>
      </c>
      <c r="F275" s="23">
        <f t="shared" si="99"/>
        <v>122557255</v>
      </c>
      <c r="G275" s="23">
        <f t="shared" si="99"/>
        <v>152346779</v>
      </c>
      <c r="H275" s="75">
        <f>E275/B275*100</f>
        <v>82.99496165892639</v>
      </c>
    </row>
    <row r="276" spans="2:8" s="15" customFormat="1" ht="11.25" customHeight="1">
      <c r="B276" s="14"/>
      <c r="C276" s="14"/>
      <c r="D276" s="14"/>
      <c r="E276" s="14"/>
      <c r="F276" s="14"/>
      <c r="G276" s="14"/>
      <c r="H276" s="75"/>
    </row>
    <row r="277" spans="1:8" s="15" customFormat="1" ht="11.25" customHeight="1">
      <c r="A277" s="25" t="s">
        <v>322</v>
      </c>
      <c r="B277" s="14"/>
      <c r="C277" s="14"/>
      <c r="D277" s="14"/>
      <c r="E277" s="14"/>
      <c r="F277" s="14"/>
      <c r="G277" s="14"/>
      <c r="H277" s="75"/>
    </row>
    <row r="278" spans="1:8" s="15" customFormat="1" ht="11.25" customHeight="1">
      <c r="A278" s="59" t="s">
        <v>222</v>
      </c>
      <c r="B278" s="17">
        <f>+'[1]By Agency-SUM (C)'!B278</f>
        <v>56633122</v>
      </c>
      <c r="C278" s="17">
        <f>+'[1]By Agency-SUM (C)'!C278</f>
        <v>56417403</v>
      </c>
      <c r="D278" s="17">
        <f>+'[1]By Agency-SUM (C)'!D278</f>
        <v>0</v>
      </c>
      <c r="E278" s="17">
        <f>SUM(C278:D278)</f>
        <v>56417403</v>
      </c>
      <c r="F278" s="17">
        <f>B278-E278</f>
        <v>215719</v>
      </c>
      <c r="G278" s="17">
        <f>B278-C278</f>
        <v>215719</v>
      </c>
      <c r="H278" s="76">
        <f>E278/B278*100</f>
        <v>99.61909392881431</v>
      </c>
    </row>
    <row r="279" spans="1:8" s="15" customFormat="1" ht="11.25" customHeight="1">
      <c r="A279" s="64"/>
      <c r="B279" s="14"/>
      <c r="C279" s="14"/>
      <c r="D279" s="14"/>
      <c r="E279" s="14"/>
      <c r="F279" s="14"/>
      <c r="G279" s="14"/>
      <c r="H279" s="75"/>
    </row>
    <row r="280" spans="1:8" s="15" customFormat="1" ht="11.25" customHeight="1">
      <c r="A280" s="59" t="s">
        <v>223</v>
      </c>
      <c r="B280" s="14">
        <f aca="true" t="shared" si="100" ref="B280:G280">SUM(B281:B286)</f>
        <v>209632732</v>
      </c>
      <c r="C280" s="14">
        <f t="shared" si="100"/>
        <v>205770488</v>
      </c>
      <c r="D280" s="14">
        <f t="shared" si="100"/>
        <v>18170</v>
      </c>
      <c r="E280" s="14">
        <f t="shared" si="100"/>
        <v>205788658</v>
      </c>
      <c r="F280" s="14">
        <f t="shared" si="100"/>
        <v>3844074</v>
      </c>
      <c r="G280" s="14">
        <f t="shared" si="100"/>
        <v>3862244</v>
      </c>
      <c r="H280" s="75">
        <f aca="true" t="shared" si="101" ref="H280:H286">E280/B280*100</f>
        <v>98.16628159003338</v>
      </c>
    </row>
    <row r="281" spans="1:8" s="15" customFormat="1" ht="11.25" customHeight="1" hidden="1">
      <c r="A281" s="65" t="s">
        <v>323</v>
      </c>
      <c r="B281" s="66">
        <f>+'[1]By Agency-SUM (C)'!B316</f>
        <v>208419914</v>
      </c>
      <c r="C281" s="66">
        <f>+'[1]By Agency-SUM (C)'!C316</f>
        <v>204662275</v>
      </c>
      <c r="D281" s="66">
        <f>+'[1]By Agency-SUM (C)'!D316</f>
        <v>16107</v>
      </c>
      <c r="E281" s="66">
        <f aca="true" t="shared" si="102" ref="E281:E286">SUM(C281:D281)</f>
        <v>204678382</v>
      </c>
      <c r="F281" s="66">
        <f aca="true" t="shared" si="103" ref="F281:F286">B281-E281</f>
        <v>3741532</v>
      </c>
      <c r="G281" s="66">
        <f aca="true" t="shared" si="104" ref="G281:G286">B281-C281</f>
        <v>3757639</v>
      </c>
      <c r="H281" s="79">
        <f t="shared" si="101"/>
        <v>98.2048106976956</v>
      </c>
    </row>
    <row r="282" spans="1:8" s="15" customFormat="1" ht="11.25" customHeight="1" hidden="1">
      <c r="A282" s="65" t="s">
        <v>224</v>
      </c>
      <c r="B282" s="66">
        <f>+'[1]By Agency-SUM (C)'!B281</f>
        <v>0</v>
      </c>
      <c r="C282" s="66">
        <f>+'[1]By Agency-SUM (C)'!C281</f>
        <v>0</v>
      </c>
      <c r="D282" s="66">
        <f>+'[1]By Agency-SUM (C)'!D281</f>
        <v>0</v>
      </c>
      <c r="E282" s="66">
        <f t="shared" si="102"/>
        <v>0</v>
      </c>
      <c r="F282" s="66">
        <f t="shared" si="103"/>
        <v>0</v>
      </c>
      <c r="G282" s="66">
        <f t="shared" si="104"/>
        <v>0</v>
      </c>
      <c r="H282" s="80" t="e">
        <f t="shared" si="101"/>
        <v>#DIV/0!</v>
      </c>
    </row>
    <row r="283" spans="1:8" s="15" customFormat="1" ht="11.25" customHeight="1" hidden="1">
      <c r="A283" s="65" t="s">
        <v>225</v>
      </c>
      <c r="B283" s="66">
        <f>+'[1]By Agency-SUM (C)'!B282</f>
        <v>0</v>
      </c>
      <c r="C283" s="66">
        <f>+'[1]By Agency-SUM (C)'!C282</f>
        <v>0</v>
      </c>
      <c r="D283" s="66">
        <f>+'[1]By Agency-SUM (C)'!D282</f>
        <v>0</v>
      </c>
      <c r="E283" s="66">
        <f t="shared" si="102"/>
        <v>0</v>
      </c>
      <c r="F283" s="66">
        <f t="shared" si="103"/>
        <v>0</v>
      </c>
      <c r="G283" s="66">
        <f t="shared" si="104"/>
        <v>0</v>
      </c>
      <c r="H283" s="79" t="e">
        <f t="shared" si="101"/>
        <v>#DIV/0!</v>
      </c>
    </row>
    <row r="284" spans="1:8" s="15" customFormat="1" ht="11.25" customHeight="1" hidden="1">
      <c r="A284" s="65" t="s">
        <v>226</v>
      </c>
      <c r="B284" s="66">
        <f>+'[1]By Agency-SUM (C)'!B283</f>
        <v>0</v>
      </c>
      <c r="C284" s="66">
        <f>+'[1]By Agency-SUM (C)'!C283</f>
        <v>0</v>
      </c>
      <c r="D284" s="66">
        <f>+'[1]By Agency-SUM (C)'!D283</f>
        <v>0</v>
      </c>
      <c r="E284" s="66">
        <f t="shared" si="102"/>
        <v>0</v>
      </c>
      <c r="F284" s="66">
        <f t="shared" si="103"/>
        <v>0</v>
      </c>
      <c r="G284" s="66">
        <f t="shared" si="104"/>
        <v>0</v>
      </c>
      <c r="H284" s="79" t="e">
        <f t="shared" si="101"/>
        <v>#DIV/0!</v>
      </c>
    </row>
    <row r="285" spans="1:8" s="15" customFormat="1" ht="23.25" customHeight="1" hidden="1">
      <c r="A285" s="67" t="s">
        <v>227</v>
      </c>
      <c r="B285" s="66">
        <f>+'[1]By Agency-SUM (C)'!B284</f>
        <v>0</v>
      </c>
      <c r="C285" s="66">
        <f>+'[1]By Agency-SUM (C)'!C284</f>
        <v>0</v>
      </c>
      <c r="D285" s="66">
        <f>+'[1]By Agency-SUM (C)'!D284</f>
        <v>0</v>
      </c>
      <c r="E285" s="66">
        <f t="shared" si="102"/>
        <v>0</v>
      </c>
      <c r="F285" s="66">
        <f t="shared" si="103"/>
        <v>0</v>
      </c>
      <c r="G285" s="66">
        <f t="shared" si="104"/>
        <v>0</v>
      </c>
      <c r="H285" s="79" t="e">
        <f t="shared" si="101"/>
        <v>#DIV/0!</v>
      </c>
    </row>
    <row r="286" spans="1:8" s="15" customFormat="1" ht="11.25" customHeight="1">
      <c r="A286" s="59" t="s">
        <v>364</v>
      </c>
      <c r="B286" s="17">
        <f>+'[1]By Agency-SUM (C)'!B285</f>
        <v>1212818</v>
      </c>
      <c r="C286" s="17">
        <f>+'[1]By Agency-SUM (C)'!C285</f>
        <v>1108213</v>
      </c>
      <c r="D286" s="17">
        <f>+'[1]By Agency-SUM (C)'!D285</f>
        <v>2063</v>
      </c>
      <c r="E286" s="17">
        <f t="shared" si="102"/>
        <v>1110276</v>
      </c>
      <c r="F286" s="17">
        <f t="shared" si="103"/>
        <v>102542</v>
      </c>
      <c r="G286" s="17">
        <f t="shared" si="104"/>
        <v>104605</v>
      </c>
      <c r="H286" s="76">
        <f t="shared" si="101"/>
        <v>91.54514527323968</v>
      </c>
    </row>
    <row r="287" spans="1:10" s="15" customFormat="1" ht="11.25" customHeight="1">
      <c r="A287" s="68"/>
      <c r="B287" s="17"/>
      <c r="C287" s="17"/>
      <c r="D287" s="17"/>
      <c r="E287" s="17"/>
      <c r="F287" s="17"/>
      <c r="G287" s="17"/>
      <c r="H287" s="75"/>
      <c r="J287" s="81"/>
    </row>
    <row r="288" spans="1:8" s="15" customFormat="1" ht="11.25" customHeight="1" hidden="1">
      <c r="A288" s="59" t="s">
        <v>228</v>
      </c>
      <c r="B288" s="17">
        <f>+'[1]By Agency-SUM (C)'!B287</f>
        <v>0</v>
      </c>
      <c r="C288" s="17">
        <f>+'[1]By Agency-SUM (C)'!C287</f>
        <v>0</v>
      </c>
      <c r="D288" s="17">
        <f>+'[1]By Agency-SUM (C)'!D287</f>
        <v>0</v>
      </c>
      <c r="E288" s="17">
        <f>SUM(C288:D288)</f>
        <v>0</v>
      </c>
      <c r="F288" s="17">
        <f>B288-E288</f>
        <v>0</v>
      </c>
      <c r="G288" s="17">
        <f>B288-C288</f>
        <v>0</v>
      </c>
      <c r="H288" s="76" t="e">
        <f>E288/B288*100</f>
        <v>#DIV/0!</v>
      </c>
    </row>
    <row r="289" spans="1:8" s="15" customFormat="1" ht="11.25" customHeight="1" hidden="1">
      <c r="A289" s="59"/>
      <c r="B289" s="17"/>
      <c r="C289" s="17"/>
      <c r="D289" s="17"/>
      <c r="E289" s="17"/>
      <c r="F289" s="17"/>
      <c r="G289" s="17"/>
      <c r="H289" s="75"/>
    </row>
    <row r="290" spans="1:8" s="15" customFormat="1" ht="23.25" customHeight="1" hidden="1">
      <c r="A290" s="24" t="s">
        <v>229</v>
      </c>
      <c r="B290" s="17">
        <f>+'[1]By Agency-SUM (C)'!B289</f>
        <v>0</v>
      </c>
      <c r="C290" s="17">
        <f>+'[1]By Agency-SUM (C)'!C289</f>
        <v>0</v>
      </c>
      <c r="D290" s="17">
        <f>+'[1]By Agency-SUM (C)'!D289</f>
        <v>0</v>
      </c>
      <c r="E290" s="17">
        <f>SUM(C290:D290)</f>
        <v>0</v>
      </c>
      <c r="F290" s="17">
        <f>B290-E290</f>
        <v>0</v>
      </c>
      <c r="G290" s="17">
        <f>B290-C290</f>
        <v>0</v>
      </c>
      <c r="H290" s="76" t="e">
        <f>E290/B290*100</f>
        <v>#DIV/0!</v>
      </c>
    </row>
    <row r="291" spans="1:8" s="15" customFormat="1" ht="11.25" customHeight="1" hidden="1">
      <c r="A291" s="59"/>
      <c r="B291" s="17"/>
      <c r="C291" s="17"/>
      <c r="D291" s="17"/>
      <c r="E291" s="17"/>
      <c r="F291" s="17"/>
      <c r="G291" s="17"/>
      <c r="H291" s="75"/>
    </row>
    <row r="292" spans="1:8" s="15" customFormat="1" ht="11.25" customHeight="1" hidden="1">
      <c r="A292" s="59" t="s">
        <v>230</v>
      </c>
      <c r="B292" s="17">
        <f>+'[1]By Agency-SUM (C)'!B291</f>
        <v>0</v>
      </c>
      <c r="C292" s="17">
        <f>+'[1]By Agency-SUM (C)'!C291</f>
        <v>0</v>
      </c>
      <c r="D292" s="17">
        <f>+'[1]By Agency-SUM (C)'!D291</f>
        <v>0</v>
      </c>
      <c r="E292" s="17">
        <f>SUM(C292:D292)</f>
        <v>0</v>
      </c>
      <c r="F292" s="17">
        <f>B292-E292</f>
        <v>0</v>
      </c>
      <c r="G292" s="17">
        <f>B292-C292</f>
        <v>0</v>
      </c>
      <c r="H292" s="76" t="e">
        <f>E292/B292*100</f>
        <v>#DIV/0!</v>
      </c>
    </row>
    <row r="293" spans="1:8" s="15" customFormat="1" ht="11.25" customHeight="1" hidden="1">
      <c r="A293" s="59"/>
      <c r="B293" s="17"/>
      <c r="C293" s="17"/>
      <c r="D293" s="17"/>
      <c r="E293" s="17"/>
      <c r="F293" s="17"/>
      <c r="G293" s="17"/>
      <c r="H293" s="75"/>
    </row>
    <row r="294" spans="1:8" s="15" customFormat="1" ht="11.25" hidden="1">
      <c r="A294" s="24" t="s">
        <v>231</v>
      </c>
      <c r="B294" s="17">
        <f>+'[1]By Agency-SUM (C)'!B293</f>
        <v>0</v>
      </c>
      <c r="C294" s="17">
        <f>+'[1]By Agency-SUM (C)'!C293</f>
        <v>0</v>
      </c>
      <c r="D294" s="17">
        <f>+'[1]By Agency-SUM (C)'!D293</f>
        <v>0</v>
      </c>
      <c r="E294" s="17">
        <f>SUM(C294:D294)</f>
        <v>0</v>
      </c>
      <c r="F294" s="17">
        <f>B294-E294</f>
        <v>0</v>
      </c>
      <c r="G294" s="17">
        <f>B294-C294</f>
        <v>0</v>
      </c>
      <c r="H294" s="76" t="e">
        <f>E294/B294*100</f>
        <v>#DIV/0!</v>
      </c>
    </row>
    <row r="295" spans="1:8" s="15" customFormat="1" ht="11.25" customHeight="1" hidden="1">
      <c r="A295" s="59"/>
      <c r="B295" s="17"/>
      <c r="C295" s="17"/>
      <c r="D295" s="17"/>
      <c r="E295" s="17"/>
      <c r="F295" s="17"/>
      <c r="G295" s="17"/>
      <c r="H295" s="75"/>
    </row>
    <row r="296" spans="1:8" s="15" customFormat="1" ht="11.25" customHeight="1" hidden="1">
      <c r="A296" s="59" t="s">
        <v>232</v>
      </c>
      <c r="B296" s="17">
        <f>+'[1]By Agency-SUM (C)'!B295</f>
        <v>0</v>
      </c>
      <c r="C296" s="17">
        <f>+'[1]By Agency-SUM (C)'!C295</f>
        <v>0</v>
      </c>
      <c r="D296" s="17">
        <f>+'[1]By Agency-SUM (C)'!D295</f>
        <v>0</v>
      </c>
      <c r="E296" s="17">
        <f>SUM(C296:D296)</f>
        <v>0</v>
      </c>
      <c r="F296" s="17">
        <f>B296-E296</f>
        <v>0</v>
      </c>
      <c r="G296" s="17">
        <f>B296-C296</f>
        <v>0</v>
      </c>
      <c r="H296" s="76" t="e">
        <f>E296/B296*100</f>
        <v>#DIV/0!</v>
      </c>
    </row>
    <row r="297" spans="1:8" s="15" customFormat="1" ht="11.25" customHeight="1" hidden="1">
      <c r="A297" s="59"/>
      <c r="B297" s="17"/>
      <c r="C297" s="17"/>
      <c r="D297" s="17"/>
      <c r="E297" s="17"/>
      <c r="F297" s="17"/>
      <c r="G297" s="17"/>
      <c r="H297" s="75"/>
    </row>
    <row r="298" spans="1:8" s="15" customFormat="1" ht="11.25" customHeight="1" hidden="1">
      <c r="A298" s="59" t="s">
        <v>233</v>
      </c>
      <c r="B298" s="17">
        <f>+'[1]By Agency-SUM (C)'!B297</f>
        <v>0</v>
      </c>
      <c r="C298" s="17">
        <f>+'[1]By Agency-SUM (C)'!C297</f>
        <v>0</v>
      </c>
      <c r="D298" s="17">
        <f>+'[1]By Agency-SUM (C)'!D297</f>
        <v>0</v>
      </c>
      <c r="E298" s="17">
        <f>SUM(C298:D298)</f>
        <v>0</v>
      </c>
      <c r="F298" s="17">
        <f>B298-E298</f>
        <v>0</v>
      </c>
      <c r="G298" s="17">
        <f>B298-C298</f>
        <v>0</v>
      </c>
      <c r="H298" s="76" t="e">
        <f>E298/B298*100</f>
        <v>#DIV/0!</v>
      </c>
    </row>
    <row r="299" spans="1:8" s="15" customFormat="1" ht="11.25" customHeight="1" hidden="1">
      <c r="A299" s="59"/>
      <c r="B299" s="17"/>
      <c r="C299" s="17"/>
      <c r="D299" s="17"/>
      <c r="E299" s="17"/>
      <c r="F299" s="17"/>
      <c r="G299" s="17"/>
      <c r="H299" s="76"/>
    </row>
    <row r="300" spans="1:8" s="15" customFormat="1" ht="11.25" customHeight="1" hidden="1">
      <c r="A300" s="59" t="s">
        <v>234</v>
      </c>
      <c r="B300" s="17">
        <f>+'[1]By Agency-SUM (C)'!B299</f>
        <v>0</v>
      </c>
      <c r="C300" s="17">
        <f>+'[1]By Agency-SUM (C)'!C299</f>
        <v>0</v>
      </c>
      <c r="D300" s="17">
        <f>+'[1]By Agency-SUM (C)'!D299</f>
        <v>0</v>
      </c>
      <c r="E300" s="17">
        <f>SUM(C300:D300)</f>
        <v>0</v>
      </c>
      <c r="F300" s="17">
        <f>B300-E300</f>
        <v>0</v>
      </c>
      <c r="G300" s="17">
        <f>B300-C300</f>
        <v>0</v>
      </c>
      <c r="H300" s="76" t="e">
        <f>E300/B300*100</f>
        <v>#DIV/0!</v>
      </c>
    </row>
    <row r="301" spans="1:8" s="15" customFormat="1" ht="11.25" customHeight="1" hidden="1">
      <c r="A301" s="59"/>
      <c r="B301" s="17"/>
      <c r="C301" s="17"/>
      <c r="D301" s="17"/>
      <c r="E301" s="17"/>
      <c r="F301" s="17"/>
      <c r="G301" s="17"/>
      <c r="H301" s="76"/>
    </row>
    <row r="302" spans="1:8" s="15" customFormat="1" ht="11.25" hidden="1">
      <c r="A302" s="24" t="s">
        <v>235</v>
      </c>
      <c r="B302" s="17">
        <f>+'[1]By Agency-SUM (C)'!B301</f>
        <v>0</v>
      </c>
      <c r="C302" s="17">
        <f>+'[1]By Agency-SUM (C)'!C301</f>
        <v>0</v>
      </c>
      <c r="D302" s="17">
        <f>+'[1]By Agency-SUM (C)'!D301</f>
        <v>0</v>
      </c>
      <c r="E302" s="17">
        <f>SUM(C302:D302)</f>
        <v>0</v>
      </c>
      <c r="F302" s="17">
        <f>B302-E302</f>
        <v>0</v>
      </c>
      <c r="G302" s="17">
        <f>B302-C302</f>
        <v>0</v>
      </c>
      <c r="H302" s="76" t="e">
        <f>E302/B302*100</f>
        <v>#DIV/0!</v>
      </c>
    </row>
    <row r="303" spans="1:8" s="15" customFormat="1" ht="11.25" customHeight="1" hidden="1">
      <c r="A303" s="59"/>
      <c r="B303" s="17"/>
      <c r="C303" s="17"/>
      <c r="D303" s="17"/>
      <c r="E303" s="17"/>
      <c r="F303" s="17"/>
      <c r="G303" s="17"/>
      <c r="H303" s="75"/>
    </row>
    <row r="304" spans="1:8" s="15" customFormat="1" ht="11.25" customHeight="1" hidden="1">
      <c r="A304" s="59" t="s">
        <v>236</v>
      </c>
      <c r="B304" s="17">
        <f>+'[1]By Agency-SUM (C)'!B303</f>
        <v>0</v>
      </c>
      <c r="C304" s="17">
        <f>+'[1]By Agency-SUM (C)'!C303</f>
        <v>0</v>
      </c>
      <c r="D304" s="17">
        <f>+'[1]By Agency-SUM (C)'!D303</f>
        <v>0</v>
      </c>
      <c r="E304" s="17">
        <f>SUM(C304:D304)</f>
        <v>0</v>
      </c>
      <c r="F304" s="17">
        <f>B304-E304</f>
        <v>0</v>
      </c>
      <c r="G304" s="17">
        <f>B304-C304</f>
        <v>0</v>
      </c>
      <c r="H304" s="76" t="e">
        <f>E304/B304*100</f>
        <v>#DIV/0!</v>
      </c>
    </row>
    <row r="305" spans="1:8" s="15" customFormat="1" ht="11.25" hidden="1">
      <c r="A305" s="59"/>
      <c r="B305" s="17"/>
      <c r="C305" s="17"/>
      <c r="D305" s="17"/>
      <c r="E305" s="17"/>
      <c r="F305" s="17"/>
      <c r="G305" s="17"/>
      <c r="H305" s="75"/>
    </row>
    <row r="306" spans="1:8" s="15" customFormat="1" ht="11.25" customHeight="1" hidden="1">
      <c r="A306" s="59" t="s">
        <v>237</v>
      </c>
      <c r="B306" s="17"/>
      <c r="C306" s="17"/>
      <c r="D306" s="17"/>
      <c r="E306" s="17"/>
      <c r="F306" s="17"/>
      <c r="G306" s="17"/>
      <c r="H306" s="76"/>
    </row>
    <row r="307" spans="1:8" s="15" customFormat="1" ht="11.25" customHeight="1" hidden="1">
      <c r="A307" s="59"/>
      <c r="B307" s="17"/>
      <c r="C307" s="17"/>
      <c r="D307" s="17"/>
      <c r="E307" s="17"/>
      <c r="F307" s="17"/>
      <c r="G307" s="17"/>
      <c r="H307" s="75"/>
    </row>
    <row r="308" spans="1:8" s="15" customFormat="1" ht="22.5" hidden="1">
      <c r="A308" s="24" t="s">
        <v>238</v>
      </c>
      <c r="B308" s="17">
        <f>+'[1]By Agency-SUM (C)'!B307</f>
        <v>0</v>
      </c>
      <c r="C308" s="17">
        <f>+'[1]By Agency-SUM (C)'!C307</f>
        <v>0</v>
      </c>
      <c r="D308" s="17">
        <f>+'[1]By Agency-SUM (C)'!D307</f>
        <v>0</v>
      </c>
      <c r="E308" s="17">
        <f>SUM(C308:D308)</f>
        <v>0</v>
      </c>
      <c r="F308" s="17">
        <f>B308-E308</f>
        <v>0</v>
      </c>
      <c r="G308" s="17">
        <f>B308-C308</f>
        <v>0</v>
      </c>
      <c r="H308" s="76" t="e">
        <f>E308/B308*100</f>
        <v>#DIV/0!</v>
      </c>
    </row>
    <row r="309" spans="1:8" s="15" customFormat="1" ht="11.25" customHeight="1" hidden="1">
      <c r="A309" s="59"/>
      <c r="B309" s="14"/>
      <c r="C309" s="14"/>
      <c r="D309" s="14"/>
      <c r="E309" s="14"/>
      <c r="F309" s="14"/>
      <c r="G309" s="14"/>
      <c r="H309" s="75"/>
    </row>
    <row r="310" spans="1:8" s="15" customFormat="1" ht="11.25" customHeight="1">
      <c r="A310" s="25" t="s">
        <v>324</v>
      </c>
      <c r="B310" s="26">
        <f aca="true" t="shared" si="105" ref="B310:G310">SUM(B288:B308)+B278+B280</f>
        <v>266265854</v>
      </c>
      <c r="C310" s="26">
        <f t="shared" si="105"/>
        <v>262187891</v>
      </c>
      <c r="D310" s="26">
        <f t="shared" si="105"/>
        <v>18170</v>
      </c>
      <c r="E310" s="26">
        <f t="shared" si="105"/>
        <v>262206061</v>
      </c>
      <c r="F310" s="26">
        <f t="shared" si="105"/>
        <v>4059793</v>
      </c>
      <c r="G310" s="26">
        <f t="shared" si="105"/>
        <v>4077963</v>
      </c>
      <c r="H310" s="75">
        <f>E310/B310*100</f>
        <v>98.47528590729475</v>
      </c>
    </row>
    <row r="311" spans="1:8" s="15" customFormat="1" ht="11.25" customHeight="1">
      <c r="A311" s="59"/>
      <c r="B311" s="14"/>
      <c r="C311" s="14"/>
      <c r="D311" s="14"/>
      <c r="E311" s="14"/>
      <c r="F311" s="14"/>
      <c r="G311" s="14"/>
      <c r="H311" s="75"/>
    </row>
    <row r="312" spans="1:8" s="15" customFormat="1" ht="11.25" customHeight="1" hidden="1">
      <c r="A312" s="64" t="s">
        <v>315</v>
      </c>
      <c r="B312" s="18">
        <f aca="true" t="shared" si="106" ref="B312:G312">+B310+B275</f>
        <v>986977284</v>
      </c>
      <c r="C312" s="18">
        <f t="shared" si="106"/>
        <v>830552542</v>
      </c>
      <c r="D312" s="18">
        <f t="shared" si="106"/>
        <v>29807694</v>
      </c>
      <c r="E312" s="18">
        <f t="shared" si="106"/>
        <v>860360236</v>
      </c>
      <c r="F312" s="18">
        <f t="shared" si="106"/>
        <v>126617048</v>
      </c>
      <c r="G312" s="18">
        <f t="shared" si="106"/>
        <v>156424742</v>
      </c>
      <c r="H312" s="82">
        <f>E312/B312*100</f>
        <v>87.17122976864785</v>
      </c>
    </row>
    <row r="313" spans="1:8" s="15" customFormat="1" ht="11.25" customHeight="1" hidden="1">
      <c r="A313" s="59"/>
      <c r="B313" s="14"/>
      <c r="C313" s="14"/>
      <c r="D313" s="14"/>
      <c r="E313" s="14"/>
      <c r="F313" s="14"/>
      <c r="G313" s="14"/>
      <c r="H313" s="75"/>
    </row>
    <row r="314" spans="1:8" s="15" customFormat="1" ht="11.25" customHeight="1" hidden="1">
      <c r="A314" s="64" t="s">
        <v>316</v>
      </c>
      <c r="B314" s="14"/>
      <c r="C314" s="14"/>
      <c r="D314" s="14"/>
      <c r="E314" s="14"/>
      <c r="F314" s="14"/>
      <c r="G314" s="14"/>
      <c r="H314" s="75"/>
    </row>
    <row r="315" spans="1:8" s="15" customFormat="1" ht="11.25" customHeight="1" hidden="1">
      <c r="A315" s="64" t="s">
        <v>317</v>
      </c>
      <c r="B315" s="14"/>
      <c r="C315" s="14"/>
      <c r="D315" s="14"/>
      <c r="E315" s="14"/>
      <c r="F315" s="14"/>
      <c r="G315" s="14"/>
      <c r="H315" s="75"/>
    </row>
    <row r="316" spans="1:8" s="15" customFormat="1" ht="11.25" customHeight="1" hidden="1">
      <c r="A316" s="59" t="s">
        <v>239</v>
      </c>
      <c r="B316" s="17">
        <f>+'[1]By Agency-SUM (C)'!B315</f>
        <v>0</v>
      </c>
      <c r="C316" s="17">
        <f>+'[1]By Agency-SUM (C)'!C315</f>
        <v>0</v>
      </c>
      <c r="D316" s="17">
        <f>+'[1]By Agency-SUM (C)'!D315</f>
        <v>0</v>
      </c>
      <c r="E316" s="17">
        <f aca="true" t="shared" si="107" ref="E316:E324">SUM(C316:D316)</f>
        <v>0</v>
      </c>
      <c r="F316" s="17">
        <f aca="true" t="shared" si="108" ref="F316:F324">B316-E316</f>
        <v>0</v>
      </c>
      <c r="G316" s="17">
        <f aca="true" t="shared" si="109" ref="G316:G324">B316-C316</f>
        <v>0</v>
      </c>
      <c r="H316" s="76" t="e">
        <f aca="true" t="shared" si="110" ref="H316:H325">E316/B316*100</f>
        <v>#DIV/0!</v>
      </c>
    </row>
    <row r="317" spans="1:8" s="15" customFormat="1" ht="11.25" customHeight="1" hidden="1">
      <c r="A317" s="59" t="s">
        <v>240</v>
      </c>
      <c r="B317" s="14"/>
      <c r="C317" s="14"/>
      <c r="D317" s="14"/>
      <c r="E317" s="17">
        <f t="shared" si="107"/>
        <v>0</v>
      </c>
      <c r="F317" s="17">
        <f t="shared" si="108"/>
        <v>0</v>
      </c>
      <c r="G317" s="17">
        <f t="shared" si="109"/>
        <v>0</v>
      </c>
      <c r="H317" s="76" t="e">
        <f t="shared" si="110"/>
        <v>#DIV/0!</v>
      </c>
    </row>
    <row r="318" spans="1:8" s="15" customFormat="1" ht="11.25" customHeight="1" hidden="1">
      <c r="A318" s="59" t="s">
        <v>241</v>
      </c>
      <c r="B318" s="17">
        <f>+'[1]By Agency-SUM (C)'!B317</f>
        <v>0</v>
      </c>
      <c r="C318" s="17">
        <f>+'[1]By Agency-SUM (C)'!C317</f>
        <v>0</v>
      </c>
      <c r="D318" s="17">
        <f>+'[1]By Agency-SUM (C)'!D317</f>
        <v>0</v>
      </c>
      <c r="E318" s="17">
        <f t="shared" si="107"/>
        <v>0</v>
      </c>
      <c r="F318" s="17">
        <f t="shared" si="108"/>
        <v>0</v>
      </c>
      <c r="G318" s="17">
        <f t="shared" si="109"/>
        <v>0</v>
      </c>
      <c r="H318" s="76" t="e">
        <f t="shared" si="110"/>
        <v>#DIV/0!</v>
      </c>
    </row>
    <row r="319" spans="1:8" s="15" customFormat="1" ht="11.25" customHeight="1" hidden="1">
      <c r="A319" s="59" t="s">
        <v>242</v>
      </c>
      <c r="B319" s="17">
        <f>+'[1]By Agency-SUM (C)'!B318</f>
        <v>0</v>
      </c>
      <c r="C319" s="17">
        <f>+'[1]By Agency-SUM (C)'!C318</f>
        <v>0</v>
      </c>
      <c r="D319" s="17">
        <f>+'[1]By Agency-SUM (C)'!D318</f>
        <v>0</v>
      </c>
      <c r="E319" s="17">
        <f t="shared" si="107"/>
        <v>0</v>
      </c>
      <c r="F319" s="17">
        <f t="shared" si="108"/>
        <v>0</v>
      </c>
      <c r="G319" s="17">
        <f t="shared" si="109"/>
        <v>0</v>
      </c>
      <c r="H319" s="76" t="e">
        <f t="shared" si="110"/>
        <v>#DIV/0!</v>
      </c>
    </row>
    <row r="320" spans="1:8" s="15" customFormat="1" ht="11.25" customHeight="1" hidden="1">
      <c r="A320" s="59" t="s">
        <v>243</v>
      </c>
      <c r="B320" s="17">
        <f>+'[1]By Agency-SUM (C)'!B319</f>
        <v>0</v>
      </c>
      <c r="C320" s="17">
        <f>+'[1]By Agency-SUM (C)'!C319</f>
        <v>0</v>
      </c>
      <c r="D320" s="17">
        <f>+'[1]By Agency-SUM (C)'!D319</f>
        <v>0</v>
      </c>
      <c r="E320" s="17">
        <f t="shared" si="107"/>
        <v>0</v>
      </c>
      <c r="F320" s="17">
        <f t="shared" si="108"/>
        <v>0</v>
      </c>
      <c r="G320" s="17">
        <f t="shared" si="109"/>
        <v>0</v>
      </c>
      <c r="H320" s="76" t="e">
        <f t="shared" si="110"/>
        <v>#DIV/0!</v>
      </c>
    </row>
    <row r="321" spans="1:8" s="15" customFormat="1" ht="11.25" customHeight="1" hidden="1">
      <c r="A321" s="59" t="s">
        <v>244</v>
      </c>
      <c r="B321" s="17">
        <f>+'[1]By Agency-SUM (C)'!B320</f>
        <v>0</v>
      </c>
      <c r="C321" s="17">
        <f>+'[1]By Agency-SUM (C)'!C320</f>
        <v>0</v>
      </c>
      <c r="D321" s="17">
        <f>+'[1]By Agency-SUM (C)'!D320</f>
        <v>0</v>
      </c>
      <c r="E321" s="17">
        <f t="shared" si="107"/>
        <v>0</v>
      </c>
      <c r="F321" s="17">
        <f t="shared" si="108"/>
        <v>0</v>
      </c>
      <c r="G321" s="17">
        <f t="shared" si="109"/>
        <v>0</v>
      </c>
      <c r="H321" s="76" t="e">
        <f t="shared" si="110"/>
        <v>#DIV/0!</v>
      </c>
    </row>
    <row r="322" spans="1:8" s="15" customFormat="1" ht="11.25" customHeight="1" hidden="1">
      <c r="A322" s="59" t="s">
        <v>245</v>
      </c>
      <c r="B322" s="17">
        <f>+'[1]By Agency-SUM (C)'!B321</f>
        <v>0</v>
      </c>
      <c r="C322" s="17">
        <f>+'[1]By Agency-SUM (C)'!C321</f>
        <v>0</v>
      </c>
      <c r="D322" s="17">
        <f>+'[1]By Agency-SUM (C)'!D321</f>
        <v>0</v>
      </c>
      <c r="E322" s="17">
        <f t="shared" si="107"/>
        <v>0</v>
      </c>
      <c r="F322" s="17">
        <f t="shared" si="108"/>
        <v>0</v>
      </c>
      <c r="G322" s="17">
        <f t="shared" si="109"/>
        <v>0</v>
      </c>
      <c r="H322" s="76" t="e">
        <f t="shared" si="110"/>
        <v>#DIV/0!</v>
      </c>
    </row>
    <row r="323" spans="1:8" s="15" customFormat="1" ht="11.25" customHeight="1" hidden="1">
      <c r="A323" s="59" t="s">
        <v>246</v>
      </c>
      <c r="B323" s="17">
        <f>+'[1]By Agency-SUM (C)'!B322</f>
        <v>0</v>
      </c>
      <c r="C323" s="17">
        <f>+'[1]By Agency-SUM (C)'!C322</f>
        <v>0</v>
      </c>
      <c r="D323" s="17">
        <f>+'[1]By Agency-SUM (C)'!D322</f>
        <v>0</v>
      </c>
      <c r="E323" s="17">
        <f t="shared" si="107"/>
        <v>0</v>
      </c>
      <c r="F323" s="17">
        <f t="shared" si="108"/>
        <v>0</v>
      </c>
      <c r="G323" s="17">
        <f t="shared" si="109"/>
        <v>0</v>
      </c>
      <c r="H323" s="76" t="e">
        <f t="shared" si="110"/>
        <v>#DIV/0!</v>
      </c>
    </row>
    <row r="324" spans="1:8" s="15" customFormat="1" ht="11.25" hidden="1">
      <c r="A324" s="59" t="s">
        <v>247</v>
      </c>
      <c r="B324" s="17">
        <f>+'[1]By Agency-SUM (C)'!B323</f>
        <v>0</v>
      </c>
      <c r="C324" s="17">
        <f>+'[1]By Agency-SUM (C)'!C323</f>
        <v>0</v>
      </c>
      <c r="D324" s="17">
        <f>+'[1]By Agency-SUM (C)'!D323</f>
        <v>0</v>
      </c>
      <c r="E324" s="18">
        <f t="shared" si="107"/>
        <v>0</v>
      </c>
      <c r="F324" s="18">
        <f t="shared" si="108"/>
        <v>0</v>
      </c>
      <c r="G324" s="18">
        <f t="shared" si="109"/>
        <v>0</v>
      </c>
      <c r="H324" s="82" t="e">
        <f t="shared" si="110"/>
        <v>#DIV/0!</v>
      </c>
    </row>
    <row r="325" spans="1:8" s="15" customFormat="1" ht="22.5" hidden="1">
      <c r="A325" s="69" t="s">
        <v>248</v>
      </c>
      <c r="B325" s="18">
        <f aca="true" t="shared" si="111" ref="B325:G325">SUM(B316:B324)</f>
        <v>0</v>
      </c>
      <c r="C325" s="18">
        <f t="shared" si="111"/>
        <v>0</v>
      </c>
      <c r="D325" s="18">
        <f t="shared" si="111"/>
        <v>0</v>
      </c>
      <c r="E325" s="18">
        <f t="shared" si="111"/>
        <v>0</v>
      </c>
      <c r="F325" s="18">
        <f t="shared" si="111"/>
        <v>0</v>
      </c>
      <c r="G325" s="18">
        <f t="shared" si="111"/>
        <v>0</v>
      </c>
      <c r="H325" s="82" t="e">
        <f t="shared" si="110"/>
        <v>#DIV/0!</v>
      </c>
    </row>
    <row r="326" spans="1:8" s="15" customFormat="1" ht="11.25" customHeight="1" hidden="1">
      <c r="A326" s="59"/>
      <c r="B326" s="14"/>
      <c r="C326" s="14"/>
      <c r="D326" s="14"/>
      <c r="E326" s="14"/>
      <c r="F326" s="14"/>
      <c r="G326" s="14"/>
      <c r="H326" s="75"/>
    </row>
    <row r="327" spans="1:8" s="27" customFormat="1" ht="16.5" customHeight="1" thickBot="1">
      <c r="A327" s="70" t="s">
        <v>325</v>
      </c>
      <c r="B327" s="28">
        <f aca="true" t="shared" si="112" ref="B327:G327">+B325+B312</f>
        <v>986977284</v>
      </c>
      <c r="C327" s="28">
        <f t="shared" si="112"/>
        <v>830552542</v>
      </c>
      <c r="D327" s="28">
        <f t="shared" si="112"/>
        <v>29807694</v>
      </c>
      <c r="E327" s="28">
        <f t="shared" si="112"/>
        <v>860360236</v>
      </c>
      <c r="F327" s="28">
        <f t="shared" si="112"/>
        <v>126617048</v>
      </c>
      <c r="G327" s="28">
        <f t="shared" si="112"/>
        <v>156424742</v>
      </c>
      <c r="H327" s="83">
        <f>E327/B327*100</f>
        <v>87.17122976864785</v>
      </c>
    </row>
    <row r="328" ht="12" thickTop="1"/>
    <row r="329" spans="1:8" ht="23.25" customHeight="1">
      <c r="A329" s="84" t="s">
        <v>326</v>
      </c>
      <c r="B329" s="84"/>
      <c r="C329" s="84"/>
      <c r="D329" s="84"/>
      <c r="E329" s="84"/>
      <c r="F329" s="84"/>
      <c r="G329" s="84"/>
      <c r="H329" s="84"/>
    </row>
    <row r="330" ht="11.25">
      <c r="A330" s="32" t="s">
        <v>327</v>
      </c>
    </row>
    <row r="331" spans="1:8" ht="23.25" customHeight="1">
      <c r="A331" s="84" t="s">
        <v>328</v>
      </c>
      <c r="B331" s="84"/>
      <c r="C331" s="84"/>
      <c r="D331" s="84"/>
      <c r="E331" s="84"/>
      <c r="F331" s="84"/>
      <c r="G331" s="84"/>
      <c r="H331" s="84"/>
    </row>
    <row r="332" ht="11.25">
      <c r="A332" s="32" t="s">
        <v>329</v>
      </c>
    </row>
    <row r="333" ht="11.25">
      <c r="A333" s="32" t="s">
        <v>330</v>
      </c>
    </row>
    <row r="334" ht="11.25">
      <c r="A334" s="32" t="s">
        <v>331</v>
      </c>
    </row>
    <row r="335" ht="11.25">
      <c r="A335" s="32" t="s">
        <v>332</v>
      </c>
    </row>
  </sheetData>
  <sheetProtection/>
  <mergeCells count="8">
    <mergeCell ref="A329:H329"/>
    <mergeCell ref="A331:H331"/>
    <mergeCell ref="A5:A7"/>
    <mergeCell ref="B6:B7"/>
    <mergeCell ref="F6:F7"/>
    <mergeCell ref="G6:G7"/>
    <mergeCell ref="H6:H7"/>
    <mergeCell ref="C6:E6"/>
  </mergeCells>
  <printOptions horizontalCentered="1"/>
  <pageMargins left="0.4" right="0.4" top="0.15" bottom="0.3" header="0.2" footer="0.15"/>
  <pageSetup horizontalDpi="600" verticalDpi="600" orientation="portrait" paperSize="9" scale="78" r:id="rId1"/>
  <headerFooter alignWithMargins="0">
    <oddFooter>&amp;L&amp;"Arial,Italic"&amp;7
&amp;A
&amp;D &amp;T&amp;C&amp;7Page &amp;P of &amp;N&amp;R&amp;8BTS</oddFooter>
  </headerFooter>
  <rowBreaks count="3" manualBreakCount="3">
    <brk id="82" max="255" man="1"/>
    <brk id="159" max="255" man="1"/>
    <brk id="242" max="7" man="1"/>
  </rowBreaks>
</worksheet>
</file>

<file path=xl/worksheets/sheet2.xml><?xml version="1.0" encoding="utf-8"?>
<worksheet xmlns="http://schemas.openxmlformats.org/spreadsheetml/2006/main" xmlns:r="http://schemas.openxmlformats.org/officeDocument/2006/relationships">
  <sheetPr>
    <pageSetUpPr fitToPage="1"/>
  </sheetPr>
  <dimension ref="A1:AA75"/>
  <sheetViews>
    <sheetView zoomScaleSheetLayoutView="100" zoomScalePageLayoutView="0" workbookViewId="0" topLeftCell="A1">
      <pane xSplit="2" ySplit="6" topLeftCell="C7" activePane="bottomRight" state="frozen"/>
      <selection pane="topLeft" activeCell="B267" sqref="B267"/>
      <selection pane="topRight" activeCell="B267" sqref="B267"/>
      <selection pane="bottomLeft" activeCell="B267" sqref="B267"/>
      <selection pane="bottomRight" activeCell="B267" sqref="B267"/>
    </sheetView>
  </sheetViews>
  <sheetFormatPr defaultColWidth="9.140625" defaultRowHeight="12.75"/>
  <cols>
    <col min="1" max="1" width="1.8515625" style="33" customWidth="1"/>
    <col min="2" max="2" width="42.140625" style="33" customWidth="1"/>
    <col min="3" max="14" width="12.00390625" style="34" customWidth="1"/>
    <col min="15" max="16384" width="9.140625" style="34" customWidth="1"/>
  </cols>
  <sheetData>
    <row r="1" ht="14.25">
      <c r="A1" s="33" t="s">
        <v>355</v>
      </c>
    </row>
    <row r="2" ht="12.75">
      <c r="A2" s="33" t="s">
        <v>344</v>
      </c>
    </row>
    <row r="3" ht="12.75">
      <c r="A3" s="33" t="s">
        <v>250</v>
      </c>
    </row>
    <row r="5" spans="1:18" s="36" customFormat="1" ht="18.75" customHeight="1">
      <c r="A5" s="100" t="s">
        <v>251</v>
      </c>
      <c r="B5" s="100"/>
      <c r="C5" s="99" t="s">
        <v>356</v>
      </c>
      <c r="D5" s="99"/>
      <c r="E5" s="99"/>
      <c r="F5" s="99"/>
      <c r="G5" s="99" t="s">
        <v>357</v>
      </c>
      <c r="H5" s="99"/>
      <c r="I5" s="99"/>
      <c r="J5" s="99"/>
      <c r="K5" s="99" t="s">
        <v>252</v>
      </c>
      <c r="L5" s="99"/>
      <c r="M5" s="99"/>
      <c r="N5" s="99"/>
      <c r="O5" s="99" t="s">
        <v>358</v>
      </c>
      <c r="P5" s="99"/>
      <c r="Q5" s="99"/>
      <c r="R5" s="99"/>
    </row>
    <row r="6" spans="1:18" s="36" customFormat="1" ht="25.5">
      <c r="A6" s="100"/>
      <c r="B6" s="100"/>
      <c r="C6" s="35" t="s">
        <v>253</v>
      </c>
      <c r="D6" s="35" t="s">
        <v>313</v>
      </c>
      <c r="E6" s="35" t="s">
        <v>345</v>
      </c>
      <c r="F6" s="35" t="s">
        <v>346</v>
      </c>
      <c r="G6" s="35" t="s">
        <v>253</v>
      </c>
      <c r="H6" s="35" t="s">
        <v>313</v>
      </c>
      <c r="I6" s="35" t="s">
        <v>345</v>
      </c>
      <c r="J6" s="35" t="s">
        <v>347</v>
      </c>
      <c r="K6" s="35" t="s">
        <v>253</v>
      </c>
      <c r="L6" s="35" t="s">
        <v>313</v>
      </c>
      <c r="M6" s="35" t="s">
        <v>345</v>
      </c>
      <c r="N6" s="35" t="s">
        <v>348</v>
      </c>
      <c r="O6" s="35" t="s">
        <v>253</v>
      </c>
      <c r="P6" s="35" t="s">
        <v>313</v>
      </c>
      <c r="Q6" s="35" t="s">
        <v>345</v>
      </c>
      <c r="R6" s="35" t="s">
        <v>349</v>
      </c>
    </row>
    <row r="7" spans="1:18" ht="12.75">
      <c r="A7" s="37"/>
      <c r="B7" s="37"/>
      <c r="C7" s="38"/>
      <c r="D7" s="38"/>
      <c r="E7" s="38"/>
      <c r="F7" s="38"/>
      <c r="G7" s="38"/>
      <c r="H7" s="38"/>
      <c r="I7" s="38"/>
      <c r="J7" s="38"/>
      <c r="K7" s="38"/>
      <c r="L7" s="38"/>
      <c r="M7" s="38"/>
      <c r="N7" s="38"/>
      <c r="O7" s="39"/>
      <c r="P7" s="39"/>
      <c r="Q7" s="39"/>
      <c r="R7" s="39"/>
    </row>
    <row r="8" spans="1:27" s="42" customFormat="1" ht="12.75">
      <c r="A8" s="40" t="s">
        <v>254</v>
      </c>
      <c r="B8" s="40"/>
      <c r="C8" s="41">
        <f aca="true" t="shared" si="0" ref="C8:N8">+C10+C47</f>
        <v>369169594</v>
      </c>
      <c r="D8" s="41">
        <f t="shared" si="0"/>
        <v>468917420</v>
      </c>
      <c r="E8" s="41">
        <f t="shared" si="0"/>
        <v>148890270</v>
      </c>
      <c r="F8" s="41">
        <f t="shared" si="0"/>
        <v>986977284</v>
      </c>
      <c r="G8" s="41">
        <f t="shared" si="0"/>
        <v>333582918</v>
      </c>
      <c r="H8" s="41">
        <f t="shared" si="0"/>
        <v>426857355</v>
      </c>
      <c r="I8" s="41">
        <f t="shared" si="0"/>
        <v>99919963</v>
      </c>
      <c r="J8" s="41">
        <f t="shared" si="0"/>
        <v>860360236</v>
      </c>
      <c r="K8" s="41">
        <f t="shared" si="0"/>
        <v>35586676</v>
      </c>
      <c r="L8" s="41">
        <f t="shared" si="0"/>
        <v>42060065</v>
      </c>
      <c r="M8" s="41">
        <f t="shared" si="0"/>
        <v>48970307</v>
      </c>
      <c r="N8" s="41">
        <f t="shared" si="0"/>
        <v>126617048</v>
      </c>
      <c r="O8" s="72">
        <f>+G8/C8*100</f>
        <v>90.36034479047589</v>
      </c>
      <c r="P8" s="72">
        <f>+H8/D8*100</f>
        <v>91.03038974325159</v>
      </c>
      <c r="Q8" s="72">
        <f>+I8/E8*100</f>
        <v>67.10980039192621</v>
      </c>
      <c r="R8" s="72">
        <f>+J8/F8*100</f>
        <v>87.17122976864785</v>
      </c>
      <c r="T8" s="42" t="b">
        <f>+C8='[2]NCA RELEASES (2)'!F89</f>
        <v>1</v>
      </c>
      <c r="U8" s="42" t="b">
        <f>+D8='[2]NCA RELEASES (2)'!J89</f>
        <v>1</v>
      </c>
      <c r="V8" s="42" t="b">
        <f>+E8='[2]NCA RELEASES (2)'!K89</f>
        <v>1</v>
      </c>
      <c r="W8" s="42" t="b">
        <f>+F8='[2]NCA RELEASES (2)'!K46</f>
        <v>1</v>
      </c>
      <c r="X8" s="42" t="b">
        <f>+G8='[2]all(net trust &amp;WF) (2)'!F89</f>
        <v>1</v>
      </c>
      <c r="Y8" s="42" t="b">
        <f>+H8='[2]all(net trust &amp;WF) (2)'!J89</f>
        <v>1</v>
      </c>
      <c r="Z8" s="42" t="b">
        <f>+I8='[2]all(net trust &amp;WF) (2)'!K89</f>
        <v>1</v>
      </c>
      <c r="AA8" s="42" t="b">
        <f>+J8='[2]all(net trust &amp;WF) (2)'!K46</f>
        <v>1</v>
      </c>
    </row>
    <row r="9" spans="3:18" ht="12.75">
      <c r="C9" s="38"/>
      <c r="D9" s="38"/>
      <c r="E9" s="38"/>
      <c r="F9" s="38"/>
      <c r="G9" s="38"/>
      <c r="H9" s="38"/>
      <c r="I9" s="38"/>
      <c r="J9" s="38"/>
      <c r="K9" s="38"/>
      <c r="L9" s="38"/>
      <c r="M9" s="38"/>
      <c r="N9" s="38"/>
      <c r="O9" s="73"/>
      <c r="P9" s="73"/>
      <c r="Q9" s="73"/>
      <c r="R9" s="73"/>
    </row>
    <row r="10" spans="1:18" ht="15">
      <c r="A10" s="33" t="s">
        <v>1</v>
      </c>
      <c r="C10" s="43">
        <f aca="true" t="shared" si="1" ref="C10:N10">SUM(C12:C45)</f>
        <v>281742996</v>
      </c>
      <c r="D10" s="43">
        <f t="shared" si="1"/>
        <v>328586766</v>
      </c>
      <c r="E10" s="43">
        <f t="shared" si="1"/>
        <v>110381668</v>
      </c>
      <c r="F10" s="43">
        <f t="shared" si="1"/>
        <v>720711430</v>
      </c>
      <c r="G10" s="43">
        <f t="shared" si="1"/>
        <v>246320354</v>
      </c>
      <c r="H10" s="43">
        <f t="shared" si="1"/>
        <v>287074840</v>
      </c>
      <c r="I10" s="43">
        <f t="shared" si="1"/>
        <v>64758981</v>
      </c>
      <c r="J10" s="43">
        <f t="shared" si="1"/>
        <v>598154175</v>
      </c>
      <c r="K10" s="43">
        <f t="shared" si="1"/>
        <v>35422642</v>
      </c>
      <c r="L10" s="43">
        <f t="shared" si="1"/>
        <v>41511926</v>
      </c>
      <c r="M10" s="43">
        <f t="shared" si="1"/>
        <v>45622687</v>
      </c>
      <c r="N10" s="43">
        <f t="shared" si="1"/>
        <v>122557255</v>
      </c>
      <c r="O10" s="73">
        <f>+G10/C10*100</f>
        <v>87.42732117464953</v>
      </c>
      <c r="P10" s="73">
        <f>+H10/D10*100</f>
        <v>87.36652528483147</v>
      </c>
      <c r="Q10" s="73">
        <f>+I10/E10*100</f>
        <v>58.66823918623879</v>
      </c>
      <c r="R10" s="73">
        <f>+J10/F10*100</f>
        <v>82.99496165892639</v>
      </c>
    </row>
    <row r="11" spans="3:18" ht="12.75">
      <c r="C11" s="38"/>
      <c r="D11" s="38"/>
      <c r="E11" s="38"/>
      <c r="F11" s="38"/>
      <c r="G11" s="38"/>
      <c r="H11" s="38"/>
      <c r="I11" s="38"/>
      <c r="J11" s="38"/>
      <c r="K11" s="38"/>
      <c r="L11" s="38"/>
      <c r="M11" s="38"/>
      <c r="N11" s="38"/>
      <c r="O11" s="73"/>
      <c r="P11" s="73"/>
      <c r="Q11" s="73"/>
      <c r="R11" s="73"/>
    </row>
    <row r="12" spans="2:27" ht="12.75">
      <c r="B12" s="44" t="s">
        <v>255</v>
      </c>
      <c r="C12" s="38">
        <f>+'[2]NCA RELEASES (2)'!F51</f>
        <v>2210945</v>
      </c>
      <c r="D12" s="38">
        <f>+'[2]NCA RELEASES (2)'!J51</f>
        <v>2390051</v>
      </c>
      <c r="E12" s="38">
        <f>+'[2]NCA RELEASES (2)'!K51</f>
        <v>763156</v>
      </c>
      <c r="F12" s="38">
        <f aca="true" t="shared" si="2" ref="F12:F45">SUM(C12:E12)</f>
        <v>5364152</v>
      </c>
      <c r="G12" s="38">
        <f>+'[2]all(net trust &amp;WF) (2)'!F51</f>
        <v>2111080</v>
      </c>
      <c r="H12" s="38">
        <f>+'[2]all(net trust &amp;WF) (2)'!J51</f>
        <v>2390023</v>
      </c>
      <c r="I12" s="38">
        <f>+'[2]all(net trust &amp;WF) (2)'!K51</f>
        <v>627261</v>
      </c>
      <c r="J12" s="38">
        <f aca="true" t="shared" si="3" ref="J12:J45">SUM(G12:I12)</f>
        <v>5128364</v>
      </c>
      <c r="K12" s="38">
        <f aca="true" t="shared" si="4" ref="K12:K45">+C12-G12</f>
        <v>99865</v>
      </c>
      <c r="L12" s="38">
        <f aca="true" t="shared" si="5" ref="L12:L45">+D12-H12</f>
        <v>28</v>
      </c>
      <c r="M12" s="38">
        <f aca="true" t="shared" si="6" ref="M12:M45">+E12-I12</f>
        <v>135895</v>
      </c>
      <c r="N12" s="38">
        <f aca="true" t="shared" si="7" ref="N12:N45">SUM(K12:M12)</f>
        <v>235788</v>
      </c>
      <c r="O12" s="73">
        <f aca="true" t="shared" si="8" ref="O12:O45">+G12/C12*100</f>
        <v>95.48315313135333</v>
      </c>
      <c r="P12" s="73">
        <f aca="true" t="shared" si="9" ref="P12:P45">+H12/D12*100</f>
        <v>99.99882847688187</v>
      </c>
      <c r="Q12" s="73">
        <f aca="true" t="shared" si="10" ref="Q12:Q45">+I12/E12*100</f>
        <v>82.19302475509595</v>
      </c>
      <c r="R12" s="73">
        <f aca="true" t="shared" si="11" ref="R12:R45">+J12/F12*100</f>
        <v>95.60437511837844</v>
      </c>
      <c r="T12" s="34" t="b">
        <f>+C12='[2]NCA RELEASES (2)'!F51</f>
        <v>1</v>
      </c>
      <c r="U12" s="34" t="b">
        <f>+D12='[2]NCA RELEASES (2)'!J51</f>
        <v>1</v>
      </c>
      <c r="V12" s="34" t="b">
        <f>+E12='[2]NCA RELEASES (2)'!K51</f>
        <v>1</v>
      </c>
      <c r="W12" s="34" t="b">
        <f>+F12='[2]NCA RELEASES (2)'!K8</f>
        <v>1</v>
      </c>
      <c r="X12" s="34" t="b">
        <f>+G12='[2]all(net trust &amp;WF) (2)'!F51</f>
        <v>1</v>
      </c>
      <c r="Y12" s="34" t="b">
        <f>+H12='[2]all(net trust &amp;WF) (2)'!J51</f>
        <v>1</v>
      </c>
      <c r="Z12" s="34" t="b">
        <f>+I12='[2]all(net trust &amp;WF) (2)'!K51</f>
        <v>1</v>
      </c>
      <c r="AA12" s="34" t="b">
        <f>+J12='[2]all(net trust &amp;WF) (2)'!K8</f>
        <v>1</v>
      </c>
    </row>
    <row r="13" spans="2:27" ht="12.75">
      <c r="B13" s="44" t="s">
        <v>256</v>
      </c>
      <c r="C13" s="38">
        <f>+'[2]NCA RELEASES (2)'!F52</f>
        <v>946761</v>
      </c>
      <c r="D13" s="38">
        <f>+'[2]NCA RELEASES (2)'!J52</f>
        <v>737725</v>
      </c>
      <c r="E13" s="38">
        <f>+'[2]NCA RELEASES (2)'!K52</f>
        <v>172365</v>
      </c>
      <c r="F13" s="38">
        <f t="shared" si="2"/>
        <v>1856851</v>
      </c>
      <c r="G13" s="38">
        <f>+'[2]all(net trust &amp;WF) (2)'!F52</f>
        <v>386450</v>
      </c>
      <c r="H13" s="38">
        <f>+'[2]all(net trust &amp;WF) (2)'!J52</f>
        <v>461168</v>
      </c>
      <c r="I13" s="38">
        <f>+'[2]all(net trust &amp;WF) (2)'!K52</f>
        <v>137355</v>
      </c>
      <c r="J13" s="38">
        <f t="shared" si="3"/>
        <v>984973</v>
      </c>
      <c r="K13" s="38">
        <f t="shared" si="4"/>
        <v>560311</v>
      </c>
      <c r="L13" s="38">
        <f t="shared" si="5"/>
        <v>276557</v>
      </c>
      <c r="M13" s="38">
        <f t="shared" si="6"/>
        <v>35010</v>
      </c>
      <c r="N13" s="38">
        <f t="shared" si="7"/>
        <v>871878</v>
      </c>
      <c r="O13" s="73">
        <f t="shared" si="8"/>
        <v>40.81811565960153</v>
      </c>
      <c r="P13" s="73">
        <f t="shared" si="9"/>
        <v>62.512182723914734</v>
      </c>
      <c r="Q13" s="73">
        <f t="shared" si="10"/>
        <v>79.68845183186842</v>
      </c>
      <c r="R13" s="73">
        <f t="shared" si="11"/>
        <v>53.045343972133466</v>
      </c>
      <c r="T13" s="34" t="b">
        <f>+C13='[2]NCA RELEASES (2)'!F52</f>
        <v>1</v>
      </c>
      <c r="U13" s="34" t="b">
        <f>+D13='[2]NCA RELEASES (2)'!J52</f>
        <v>1</v>
      </c>
      <c r="V13" s="34" t="b">
        <f>+E13='[2]NCA RELEASES (2)'!K52</f>
        <v>1</v>
      </c>
      <c r="W13" s="34" t="b">
        <f>+F13='[2]NCA RELEASES (2)'!K9</f>
        <v>1</v>
      </c>
      <c r="X13" s="34" t="b">
        <f>+G13='[2]all(net trust &amp;WF) (2)'!F52</f>
        <v>1</v>
      </c>
      <c r="Y13" s="34" t="b">
        <f>+H13='[2]all(net trust &amp;WF) (2)'!J52</f>
        <v>1</v>
      </c>
      <c r="Z13" s="34" t="b">
        <f>+I13='[2]all(net trust &amp;WF) (2)'!K52</f>
        <v>1</v>
      </c>
      <c r="AA13" s="34" t="b">
        <f>+J13='[2]all(net trust &amp;WF) (2)'!K9</f>
        <v>1</v>
      </c>
    </row>
    <row r="14" spans="2:27" ht="12.75">
      <c r="B14" s="44" t="s">
        <v>257</v>
      </c>
      <c r="C14" s="38">
        <f>+'[2]NCA RELEASES (2)'!F53</f>
        <v>44750</v>
      </c>
      <c r="D14" s="38">
        <f>+'[2]NCA RELEASES (2)'!J53</f>
        <v>49480</v>
      </c>
      <c r="E14" s="38">
        <f>+'[2]NCA RELEASES (2)'!K53</f>
        <v>19042</v>
      </c>
      <c r="F14" s="38">
        <f t="shared" si="2"/>
        <v>113272</v>
      </c>
      <c r="G14" s="38">
        <f>+'[2]all(net trust &amp;WF) (2)'!F53</f>
        <v>44541</v>
      </c>
      <c r="H14" s="38">
        <f>+'[2]all(net trust &amp;WF) (2)'!J53</f>
        <v>40308</v>
      </c>
      <c r="I14" s="38">
        <f>+'[2]all(net trust &amp;WF) (2)'!K53</f>
        <v>11169</v>
      </c>
      <c r="J14" s="38">
        <f t="shared" si="3"/>
        <v>96018</v>
      </c>
      <c r="K14" s="38">
        <f t="shared" si="4"/>
        <v>209</v>
      </c>
      <c r="L14" s="38">
        <f t="shared" si="5"/>
        <v>9172</v>
      </c>
      <c r="M14" s="38">
        <f t="shared" si="6"/>
        <v>7873</v>
      </c>
      <c r="N14" s="38">
        <f t="shared" si="7"/>
        <v>17254</v>
      </c>
      <c r="O14" s="73">
        <f t="shared" si="8"/>
        <v>99.53296089385475</v>
      </c>
      <c r="P14" s="73">
        <f t="shared" si="9"/>
        <v>81.46321746160065</v>
      </c>
      <c r="Q14" s="73">
        <f t="shared" si="10"/>
        <v>58.654553093162484</v>
      </c>
      <c r="R14" s="73">
        <f t="shared" si="11"/>
        <v>84.7676389575535</v>
      </c>
      <c r="T14" s="34" t="b">
        <f>+C14='[2]NCA RELEASES (2)'!F53</f>
        <v>1</v>
      </c>
      <c r="U14" s="34" t="b">
        <f>+D14='[2]NCA RELEASES (2)'!J53</f>
        <v>1</v>
      </c>
      <c r="V14" s="34" t="b">
        <f>+E14='[2]NCA RELEASES (2)'!K53</f>
        <v>1</v>
      </c>
      <c r="W14" s="34" t="b">
        <f>+F14='[2]NCA RELEASES (2)'!K10</f>
        <v>1</v>
      </c>
      <c r="X14" s="34" t="b">
        <f>+G14='[2]all(net trust &amp;WF) (2)'!F53</f>
        <v>1</v>
      </c>
      <c r="Y14" s="34" t="b">
        <f>+H14='[2]all(net trust &amp;WF) (2)'!J53</f>
        <v>1</v>
      </c>
      <c r="Z14" s="34" t="b">
        <f>+I14='[2]all(net trust &amp;WF) (2)'!K53</f>
        <v>1</v>
      </c>
      <c r="AA14" s="34" t="b">
        <f>+J14='[2]all(net trust &amp;WF) (2)'!K10</f>
        <v>1</v>
      </c>
    </row>
    <row r="15" spans="2:27" ht="12.75">
      <c r="B15" s="44" t="s">
        <v>258</v>
      </c>
      <c r="C15" s="38">
        <f>+'[2]NCA RELEASES (2)'!F54</f>
        <v>3723267</v>
      </c>
      <c r="D15" s="38">
        <f>+'[2]NCA RELEASES (2)'!J54</f>
        <v>4931173</v>
      </c>
      <c r="E15" s="38">
        <f>+'[2]NCA RELEASES (2)'!K54</f>
        <v>1256626</v>
      </c>
      <c r="F15" s="38">
        <f t="shared" si="2"/>
        <v>9911066</v>
      </c>
      <c r="G15" s="38">
        <f>+'[2]all(net trust &amp;WF) (2)'!F54</f>
        <v>2613485</v>
      </c>
      <c r="H15" s="38">
        <f>+'[2]all(net trust &amp;WF) (2)'!J54</f>
        <v>2910637</v>
      </c>
      <c r="I15" s="38">
        <f>+'[2]all(net trust &amp;WF) (2)'!K54</f>
        <v>396342</v>
      </c>
      <c r="J15" s="38">
        <f t="shared" si="3"/>
        <v>5920464</v>
      </c>
      <c r="K15" s="38">
        <f t="shared" si="4"/>
        <v>1109782</v>
      </c>
      <c r="L15" s="38">
        <f t="shared" si="5"/>
        <v>2020536</v>
      </c>
      <c r="M15" s="38">
        <f t="shared" si="6"/>
        <v>860284</v>
      </c>
      <c r="N15" s="38">
        <f t="shared" si="7"/>
        <v>3990602</v>
      </c>
      <c r="O15" s="73">
        <f t="shared" si="8"/>
        <v>70.193327526605</v>
      </c>
      <c r="P15" s="73">
        <f t="shared" si="9"/>
        <v>59.02524612298129</v>
      </c>
      <c r="Q15" s="73">
        <f t="shared" si="10"/>
        <v>31.540171857020304</v>
      </c>
      <c r="R15" s="73">
        <f t="shared" si="11"/>
        <v>59.735895210464754</v>
      </c>
      <c r="T15" s="34" t="b">
        <f>+C15='[2]NCA RELEASES (2)'!F54</f>
        <v>1</v>
      </c>
      <c r="U15" s="34" t="b">
        <f>+D15='[2]NCA RELEASES (2)'!J54</f>
        <v>1</v>
      </c>
      <c r="V15" s="34" t="b">
        <f>+E15='[2]NCA RELEASES (2)'!K54</f>
        <v>1</v>
      </c>
      <c r="W15" s="34" t="b">
        <f>+F15='[2]NCA RELEASES (2)'!K11</f>
        <v>1</v>
      </c>
      <c r="X15" s="34" t="b">
        <f>+G15='[2]all(net trust &amp;WF) (2)'!F54</f>
        <v>1</v>
      </c>
      <c r="Y15" s="34" t="b">
        <f>+H15='[2]all(net trust &amp;WF) (2)'!J54</f>
        <v>1</v>
      </c>
      <c r="Z15" s="34" t="b">
        <f>+I15='[2]all(net trust &amp;WF) (2)'!K54</f>
        <v>1</v>
      </c>
      <c r="AA15" s="34" t="b">
        <f>+J15='[2]all(net trust &amp;WF) (2)'!K11</f>
        <v>1</v>
      </c>
    </row>
    <row r="16" spans="2:27" ht="12.75">
      <c r="B16" s="44" t="s">
        <v>259</v>
      </c>
      <c r="C16" s="38">
        <f>+'[2]NCA RELEASES (2)'!F55</f>
        <v>14495192</v>
      </c>
      <c r="D16" s="38">
        <f>+'[2]NCA RELEASES (2)'!J55</f>
        <v>16086997</v>
      </c>
      <c r="E16" s="38">
        <f>+'[2]NCA RELEASES (2)'!K55</f>
        <v>5390301</v>
      </c>
      <c r="F16" s="38">
        <f t="shared" si="2"/>
        <v>35972490</v>
      </c>
      <c r="G16" s="38">
        <f>+'[2]all(net trust &amp;WF) (2)'!F55</f>
        <v>12392410</v>
      </c>
      <c r="H16" s="38">
        <f>+'[2]all(net trust &amp;WF) (2)'!J55</f>
        <v>11029750</v>
      </c>
      <c r="I16" s="38">
        <f>+'[2]all(net trust &amp;WF) (2)'!K55</f>
        <v>1958097</v>
      </c>
      <c r="J16" s="38">
        <f t="shared" si="3"/>
        <v>25380257</v>
      </c>
      <c r="K16" s="38">
        <f t="shared" si="4"/>
        <v>2102782</v>
      </c>
      <c r="L16" s="38">
        <f t="shared" si="5"/>
        <v>5057247</v>
      </c>
      <c r="M16" s="38">
        <f t="shared" si="6"/>
        <v>3432204</v>
      </c>
      <c r="N16" s="38">
        <f t="shared" si="7"/>
        <v>10592233</v>
      </c>
      <c r="O16" s="73">
        <f t="shared" si="8"/>
        <v>85.4932449325266</v>
      </c>
      <c r="P16" s="73">
        <f t="shared" si="9"/>
        <v>68.56313829113041</v>
      </c>
      <c r="Q16" s="73">
        <f t="shared" si="10"/>
        <v>36.326301629537944</v>
      </c>
      <c r="R16" s="73">
        <f t="shared" si="11"/>
        <v>70.5546293848438</v>
      </c>
      <c r="T16" s="34" t="b">
        <f>+C16='[2]NCA RELEASES (2)'!F55</f>
        <v>1</v>
      </c>
      <c r="U16" s="34" t="b">
        <f>+D16='[2]NCA RELEASES (2)'!J55</f>
        <v>1</v>
      </c>
      <c r="V16" s="34" t="b">
        <f>+E16='[2]NCA RELEASES (2)'!K55</f>
        <v>1</v>
      </c>
      <c r="W16" s="34" t="b">
        <f>+F16='[2]NCA RELEASES (2)'!K12</f>
        <v>1</v>
      </c>
      <c r="X16" s="34" t="b">
        <f>+G16='[2]all(net trust &amp;WF) (2)'!F55</f>
        <v>1</v>
      </c>
      <c r="Y16" s="34" t="b">
        <f>+H16='[2]all(net trust &amp;WF) (2)'!J55</f>
        <v>1</v>
      </c>
      <c r="Z16" s="34" t="b">
        <f>+I16='[2]all(net trust &amp;WF) (2)'!K55</f>
        <v>1</v>
      </c>
      <c r="AA16" s="34" t="b">
        <f>+J16='[2]all(net trust &amp;WF) (2)'!K12</f>
        <v>1</v>
      </c>
    </row>
    <row r="17" spans="2:27" ht="14.25">
      <c r="B17" s="44" t="s">
        <v>359</v>
      </c>
      <c r="C17" s="38">
        <f>+'[2]NCA RELEASES (2)'!F56</f>
        <v>3435145</v>
      </c>
      <c r="D17" s="38">
        <f>+'[2]NCA RELEASES (2)'!J56</f>
        <v>1549574</v>
      </c>
      <c r="E17" s="38">
        <f>+'[2]NCA RELEASES (2)'!K56</f>
        <v>237782</v>
      </c>
      <c r="F17" s="38">
        <f t="shared" si="2"/>
        <v>5222501</v>
      </c>
      <c r="G17" s="38">
        <f>+'[2]all(net trust &amp;WF) (2)'!F56</f>
        <v>3416731</v>
      </c>
      <c r="H17" s="38">
        <f>+'[2]all(net trust &amp;WF) (2)'!J56</f>
        <v>1525668</v>
      </c>
      <c r="I17" s="38">
        <f>+'[2]all(net trust &amp;WF) (2)'!K56</f>
        <v>162506</v>
      </c>
      <c r="J17" s="38">
        <f t="shared" si="3"/>
        <v>5104905</v>
      </c>
      <c r="K17" s="38">
        <f t="shared" si="4"/>
        <v>18414</v>
      </c>
      <c r="L17" s="38">
        <f t="shared" si="5"/>
        <v>23906</v>
      </c>
      <c r="M17" s="38">
        <f t="shared" si="6"/>
        <v>75276</v>
      </c>
      <c r="N17" s="38">
        <f t="shared" si="7"/>
        <v>117596</v>
      </c>
      <c r="O17" s="73">
        <f t="shared" si="8"/>
        <v>99.46395275890828</v>
      </c>
      <c r="P17" s="73">
        <f t="shared" si="9"/>
        <v>98.45725341287347</v>
      </c>
      <c r="Q17" s="73">
        <f t="shared" si="10"/>
        <v>68.34243130262173</v>
      </c>
      <c r="R17" s="73">
        <f t="shared" si="11"/>
        <v>97.74828190554679</v>
      </c>
      <c r="T17" s="34" t="b">
        <f>+C17='[2]NCA RELEASES (2)'!F56</f>
        <v>1</v>
      </c>
      <c r="U17" s="34" t="b">
        <f>+D17='[2]NCA RELEASES (2)'!J56</f>
        <v>1</v>
      </c>
      <c r="V17" s="34" t="b">
        <f>+E17='[2]NCA RELEASES (2)'!K56</f>
        <v>1</v>
      </c>
      <c r="W17" s="34" t="b">
        <f>+F17='[2]NCA RELEASES (2)'!K13</f>
        <v>1</v>
      </c>
      <c r="X17" s="34" t="b">
        <f>+G17='[2]all(net trust &amp;WF) (2)'!F56</f>
        <v>1</v>
      </c>
      <c r="Y17" s="34" t="b">
        <f>+H17='[2]all(net trust &amp;WF) (2)'!J56</f>
        <v>1</v>
      </c>
      <c r="Z17" s="34" t="b">
        <f>+I17='[2]all(net trust &amp;WF) (2)'!K56</f>
        <v>1</v>
      </c>
      <c r="AA17" s="34" t="b">
        <f>+J17='[2]all(net trust &amp;WF) (2)'!K13</f>
        <v>1</v>
      </c>
    </row>
    <row r="18" spans="2:27" ht="12.75">
      <c r="B18" s="44" t="s">
        <v>260</v>
      </c>
      <c r="C18" s="38">
        <f>+'[2]NCA RELEASES (2)'!F57</f>
        <v>59059387</v>
      </c>
      <c r="D18" s="38">
        <f>+'[2]NCA RELEASES (2)'!J57</f>
        <v>74434849</v>
      </c>
      <c r="E18" s="38">
        <f>+'[2]NCA RELEASES (2)'!K57</f>
        <v>21746858</v>
      </c>
      <c r="F18" s="38">
        <f t="shared" si="2"/>
        <v>155241094</v>
      </c>
      <c r="G18" s="38">
        <f>+'[2]all(net trust &amp;WF) (2)'!F57</f>
        <v>56314545</v>
      </c>
      <c r="H18" s="38">
        <f>+'[2]all(net trust &amp;WF) (2)'!J57</f>
        <v>70124880</v>
      </c>
      <c r="I18" s="38">
        <f>+'[2]all(net trust &amp;WF) (2)'!K57</f>
        <v>15402957</v>
      </c>
      <c r="J18" s="38">
        <f t="shared" si="3"/>
        <v>141842382</v>
      </c>
      <c r="K18" s="38">
        <f t="shared" si="4"/>
        <v>2744842</v>
      </c>
      <c r="L18" s="38">
        <f t="shared" si="5"/>
        <v>4309969</v>
      </c>
      <c r="M18" s="38">
        <f t="shared" si="6"/>
        <v>6343901</v>
      </c>
      <c r="N18" s="38">
        <f t="shared" si="7"/>
        <v>13398712</v>
      </c>
      <c r="O18" s="73">
        <f t="shared" si="8"/>
        <v>95.3524035053056</v>
      </c>
      <c r="P18" s="73">
        <f t="shared" si="9"/>
        <v>94.20974307343593</v>
      </c>
      <c r="Q18" s="73">
        <f t="shared" si="10"/>
        <v>70.82842496143581</v>
      </c>
      <c r="R18" s="73">
        <f t="shared" si="11"/>
        <v>91.36909457749634</v>
      </c>
      <c r="T18" s="34" t="b">
        <f>+C18='[2]NCA RELEASES (2)'!F57</f>
        <v>1</v>
      </c>
      <c r="U18" s="34" t="b">
        <f>+D18='[2]NCA RELEASES (2)'!J57</f>
        <v>1</v>
      </c>
      <c r="V18" s="34" t="b">
        <f>+E18='[2]NCA RELEASES (2)'!K57</f>
        <v>1</v>
      </c>
      <c r="W18" s="34" t="b">
        <f>+F18='[2]NCA RELEASES (2)'!K14</f>
        <v>1</v>
      </c>
      <c r="X18" s="34" t="b">
        <f>+G18='[2]all(net trust &amp;WF) (2)'!F57</f>
        <v>1</v>
      </c>
      <c r="Y18" s="34" t="b">
        <f>+H18='[2]all(net trust &amp;WF) (2)'!J57</f>
        <v>1</v>
      </c>
      <c r="Z18" s="34" t="b">
        <f>+I18='[2]all(net trust &amp;WF) (2)'!K57</f>
        <v>1</v>
      </c>
      <c r="AA18" s="34" t="b">
        <f>+J18='[2]all(net trust &amp;WF) (2)'!K14</f>
        <v>1</v>
      </c>
    </row>
    <row r="19" spans="2:27" ht="12.75">
      <c r="B19" s="44" t="s">
        <v>261</v>
      </c>
      <c r="C19" s="38">
        <f>+'[2]NCA RELEASES (2)'!F58</f>
        <v>7284738</v>
      </c>
      <c r="D19" s="38">
        <f>+'[2]NCA RELEASES (2)'!J58</f>
        <v>8631422</v>
      </c>
      <c r="E19" s="38">
        <f>+'[2]NCA RELEASES (2)'!K58</f>
        <v>3016518</v>
      </c>
      <c r="F19" s="38">
        <f t="shared" si="2"/>
        <v>18932678</v>
      </c>
      <c r="G19" s="38">
        <f>+'[2]all(net trust &amp;WF) (2)'!F58</f>
        <v>7162491</v>
      </c>
      <c r="H19" s="38">
        <f>+'[2]all(net trust &amp;WF) (2)'!J58</f>
        <v>8494747</v>
      </c>
      <c r="I19" s="38">
        <f>+'[2]all(net trust &amp;WF) (2)'!K58</f>
        <v>2229199</v>
      </c>
      <c r="J19" s="38">
        <f t="shared" si="3"/>
        <v>17886437</v>
      </c>
      <c r="K19" s="38">
        <f t="shared" si="4"/>
        <v>122247</v>
      </c>
      <c r="L19" s="38">
        <f t="shared" si="5"/>
        <v>136675</v>
      </c>
      <c r="M19" s="38">
        <f t="shared" si="6"/>
        <v>787319</v>
      </c>
      <c r="N19" s="38">
        <f t="shared" si="7"/>
        <v>1046241</v>
      </c>
      <c r="O19" s="73">
        <f t="shared" si="8"/>
        <v>98.32187513126759</v>
      </c>
      <c r="P19" s="73">
        <f t="shared" si="9"/>
        <v>98.41654133003809</v>
      </c>
      <c r="Q19" s="73">
        <f t="shared" si="10"/>
        <v>73.89974135741937</v>
      </c>
      <c r="R19" s="73">
        <f t="shared" si="11"/>
        <v>94.47388795182594</v>
      </c>
      <c r="T19" s="34" t="b">
        <f>+C19='[2]NCA RELEASES (2)'!F58</f>
        <v>1</v>
      </c>
      <c r="U19" s="34" t="b">
        <f>+D19='[2]NCA RELEASES (2)'!J58</f>
        <v>1</v>
      </c>
      <c r="V19" s="34" t="b">
        <f>+E19='[2]NCA RELEASES (2)'!K58</f>
        <v>1</v>
      </c>
      <c r="W19" s="34" t="b">
        <f>+F19='[2]NCA RELEASES (2)'!K15</f>
        <v>1</v>
      </c>
      <c r="X19" s="34" t="b">
        <f>+G19='[2]all(net trust &amp;WF) (2)'!F58</f>
        <v>1</v>
      </c>
      <c r="Y19" s="34" t="b">
        <f>+H19='[2]all(net trust &amp;WF) (2)'!J58</f>
        <v>1</v>
      </c>
      <c r="Z19" s="34" t="b">
        <f>+I19='[2]all(net trust &amp;WF) (2)'!K58</f>
        <v>1</v>
      </c>
      <c r="AA19" s="34" t="b">
        <f>+J19='[2]all(net trust &amp;WF) (2)'!K15</f>
        <v>1</v>
      </c>
    </row>
    <row r="20" spans="2:27" ht="12.75">
      <c r="B20" s="44" t="s">
        <v>262</v>
      </c>
      <c r="C20" s="38">
        <f>+'[2]NCA RELEASES (2)'!F59</f>
        <v>203256</v>
      </c>
      <c r="D20" s="38">
        <f>+'[2]NCA RELEASES (2)'!J59</f>
        <v>231880</v>
      </c>
      <c r="E20" s="38">
        <f>+'[2]NCA RELEASES (2)'!K59</f>
        <v>141304</v>
      </c>
      <c r="F20" s="38">
        <f t="shared" si="2"/>
        <v>576440</v>
      </c>
      <c r="G20" s="38">
        <f>+'[2]all(net trust &amp;WF) (2)'!F59</f>
        <v>195392</v>
      </c>
      <c r="H20" s="38">
        <f>+'[2]all(net trust &amp;WF) (2)'!J59</f>
        <v>231332</v>
      </c>
      <c r="I20" s="38">
        <f>+'[2]all(net trust &amp;WF) (2)'!K59</f>
        <v>139043</v>
      </c>
      <c r="J20" s="38">
        <f t="shared" si="3"/>
        <v>565767</v>
      </c>
      <c r="K20" s="38">
        <f t="shared" si="4"/>
        <v>7864</v>
      </c>
      <c r="L20" s="38">
        <f t="shared" si="5"/>
        <v>548</v>
      </c>
      <c r="M20" s="38">
        <f t="shared" si="6"/>
        <v>2261</v>
      </c>
      <c r="N20" s="38">
        <f t="shared" si="7"/>
        <v>10673</v>
      </c>
      <c r="O20" s="73">
        <f t="shared" si="8"/>
        <v>96.13098752312355</v>
      </c>
      <c r="P20" s="73">
        <f t="shared" si="9"/>
        <v>99.76367086424013</v>
      </c>
      <c r="Q20" s="73">
        <f t="shared" si="10"/>
        <v>98.39990375360924</v>
      </c>
      <c r="R20" s="73">
        <f t="shared" si="11"/>
        <v>98.14846297966831</v>
      </c>
      <c r="T20" s="34" t="b">
        <f>+C20='[2]NCA RELEASES (2)'!F59</f>
        <v>1</v>
      </c>
      <c r="U20" s="34" t="b">
        <f>+D20='[2]NCA RELEASES (2)'!J59</f>
        <v>1</v>
      </c>
      <c r="V20" s="34" t="b">
        <f>+E20='[2]NCA RELEASES (2)'!K59</f>
        <v>1</v>
      </c>
      <c r="W20" s="34" t="b">
        <f>+F20='[2]NCA RELEASES (2)'!K16</f>
        <v>1</v>
      </c>
      <c r="X20" s="34" t="b">
        <f>+G20='[2]all(net trust &amp;WF) (2)'!F59</f>
        <v>1</v>
      </c>
      <c r="Y20" s="34" t="b">
        <f>+H20='[2]all(net trust &amp;WF) (2)'!J59</f>
        <v>1</v>
      </c>
      <c r="Z20" s="34" t="b">
        <f>+I20='[2]all(net trust &amp;WF) (2)'!K59</f>
        <v>1</v>
      </c>
      <c r="AA20" s="34" t="b">
        <f>+J20='[2]all(net trust &amp;WF) (2)'!K16</f>
        <v>1</v>
      </c>
    </row>
    <row r="21" spans="2:27" ht="12.75">
      <c r="B21" s="44" t="s">
        <v>263</v>
      </c>
      <c r="C21" s="38">
        <f>+'[2]NCA RELEASES (2)'!F60</f>
        <v>5677037</v>
      </c>
      <c r="D21" s="38">
        <f>+'[2]NCA RELEASES (2)'!J60</f>
        <v>6209782</v>
      </c>
      <c r="E21" s="38">
        <f>+'[2]NCA RELEASES (2)'!K60</f>
        <v>2039520</v>
      </c>
      <c r="F21" s="38">
        <f t="shared" si="2"/>
        <v>13926339</v>
      </c>
      <c r="G21" s="38">
        <f>+'[2]all(net trust &amp;WF) (2)'!F60</f>
        <v>5517617</v>
      </c>
      <c r="H21" s="38">
        <f>+'[2]all(net trust &amp;WF) (2)'!J60</f>
        <v>4782071</v>
      </c>
      <c r="I21" s="38">
        <f>+'[2]all(net trust &amp;WF) (2)'!K60</f>
        <v>1660438</v>
      </c>
      <c r="J21" s="38">
        <f t="shared" si="3"/>
        <v>11960126</v>
      </c>
      <c r="K21" s="38">
        <f t="shared" si="4"/>
        <v>159420</v>
      </c>
      <c r="L21" s="38">
        <f t="shared" si="5"/>
        <v>1427711</v>
      </c>
      <c r="M21" s="38">
        <f t="shared" si="6"/>
        <v>379082</v>
      </c>
      <c r="N21" s="38">
        <f t="shared" si="7"/>
        <v>1966213</v>
      </c>
      <c r="O21" s="73">
        <f t="shared" si="8"/>
        <v>97.19184497124115</v>
      </c>
      <c r="P21" s="73">
        <f t="shared" si="9"/>
        <v>77.00867759931025</v>
      </c>
      <c r="Q21" s="73">
        <f t="shared" si="10"/>
        <v>81.41317564917236</v>
      </c>
      <c r="R21" s="73">
        <f t="shared" si="11"/>
        <v>85.88133607834766</v>
      </c>
      <c r="T21" s="34" t="b">
        <f>+C21='[2]NCA RELEASES (2)'!F60</f>
        <v>1</v>
      </c>
      <c r="U21" s="34" t="b">
        <f>+D21='[2]NCA RELEASES (2)'!J60</f>
        <v>1</v>
      </c>
      <c r="V21" s="34" t="b">
        <f>+E21='[2]NCA RELEASES (2)'!K60</f>
        <v>1</v>
      </c>
      <c r="W21" s="34" t="b">
        <f>+F21='[2]NCA RELEASES (2)'!K17</f>
        <v>1</v>
      </c>
      <c r="X21" s="34" t="b">
        <f>+G21='[2]all(net trust &amp;WF) (2)'!F60</f>
        <v>1</v>
      </c>
      <c r="Y21" s="34" t="b">
        <f>+H21='[2]all(net trust &amp;WF) (2)'!J60</f>
        <v>1</v>
      </c>
      <c r="Z21" s="34" t="b">
        <f>+I21='[2]all(net trust &amp;WF) (2)'!K60</f>
        <v>1</v>
      </c>
      <c r="AA21" s="34" t="b">
        <f>+J21='[2]all(net trust &amp;WF) (2)'!K17</f>
        <v>1</v>
      </c>
    </row>
    <row r="22" spans="2:27" ht="12.75">
      <c r="B22" s="44" t="s">
        <v>264</v>
      </c>
      <c r="C22" s="38">
        <f>+'[2]NCA RELEASES (2)'!F61</f>
        <v>2889699</v>
      </c>
      <c r="D22" s="38">
        <f>+'[2]NCA RELEASES (2)'!J61</f>
        <v>8343262</v>
      </c>
      <c r="E22" s="38">
        <f>+'[2]NCA RELEASES (2)'!K61</f>
        <v>1455712</v>
      </c>
      <c r="F22" s="38">
        <f t="shared" si="2"/>
        <v>12688673</v>
      </c>
      <c r="G22" s="38">
        <f>+'[2]all(net trust &amp;WF) (2)'!F61</f>
        <v>2300355</v>
      </c>
      <c r="H22" s="38">
        <f>+'[2]all(net trust &amp;WF) (2)'!J61</f>
        <v>7494493</v>
      </c>
      <c r="I22" s="38">
        <f>+'[2]all(net trust &amp;WF) (2)'!K61</f>
        <v>1029567</v>
      </c>
      <c r="J22" s="38">
        <f t="shared" si="3"/>
        <v>10824415</v>
      </c>
      <c r="K22" s="38">
        <f t="shared" si="4"/>
        <v>589344</v>
      </c>
      <c r="L22" s="38">
        <f t="shared" si="5"/>
        <v>848769</v>
      </c>
      <c r="M22" s="38">
        <f t="shared" si="6"/>
        <v>426145</v>
      </c>
      <c r="N22" s="38">
        <f t="shared" si="7"/>
        <v>1864258</v>
      </c>
      <c r="O22" s="73">
        <f t="shared" si="8"/>
        <v>79.60534989976465</v>
      </c>
      <c r="P22" s="73">
        <f t="shared" si="9"/>
        <v>89.82689264702462</v>
      </c>
      <c r="Q22" s="73">
        <f t="shared" si="10"/>
        <v>70.7260089907894</v>
      </c>
      <c r="R22" s="73">
        <f t="shared" si="11"/>
        <v>85.30769923694936</v>
      </c>
      <c r="T22" s="34" t="b">
        <f>+C22='[2]NCA RELEASES (2)'!F61</f>
        <v>1</v>
      </c>
      <c r="U22" s="34" t="b">
        <f>+D22='[2]NCA RELEASES (2)'!J61</f>
        <v>1</v>
      </c>
      <c r="V22" s="34" t="b">
        <f>+E22='[2]NCA RELEASES (2)'!K61</f>
        <v>1</v>
      </c>
      <c r="W22" s="34" t="b">
        <f>+F22='[2]NCA RELEASES (2)'!K18</f>
        <v>1</v>
      </c>
      <c r="X22" s="34" t="b">
        <f>+G22='[2]all(net trust &amp;WF) (2)'!F61</f>
        <v>1</v>
      </c>
      <c r="Y22" s="34" t="b">
        <f>+H22='[2]all(net trust &amp;WF) (2)'!J61</f>
        <v>1</v>
      </c>
      <c r="Z22" s="34" t="b">
        <f>+I22='[2]all(net trust &amp;WF) (2)'!K61</f>
        <v>1</v>
      </c>
      <c r="AA22" s="34" t="b">
        <f>+J22='[2]all(net trust &amp;WF) (2)'!K18</f>
        <v>1</v>
      </c>
    </row>
    <row r="23" spans="2:27" ht="12.75">
      <c r="B23" s="44" t="s">
        <v>265</v>
      </c>
      <c r="C23" s="38">
        <f>+'[2]NCA RELEASES (2)'!F62</f>
        <v>2979694</v>
      </c>
      <c r="D23" s="38">
        <f>+'[2]NCA RELEASES (2)'!J62</f>
        <v>2155814</v>
      </c>
      <c r="E23" s="38">
        <f>+'[2]NCA RELEASES (2)'!K62</f>
        <v>763429</v>
      </c>
      <c r="F23" s="38">
        <f t="shared" si="2"/>
        <v>5898937</v>
      </c>
      <c r="G23" s="38">
        <f>+'[2]all(net trust &amp;WF) (2)'!F62</f>
        <v>2276591</v>
      </c>
      <c r="H23" s="38">
        <f>+'[2]all(net trust &amp;WF) (2)'!J62</f>
        <v>1097547</v>
      </c>
      <c r="I23" s="38">
        <f>+'[2]all(net trust &amp;WF) (2)'!K62</f>
        <v>349377</v>
      </c>
      <c r="J23" s="38">
        <f t="shared" si="3"/>
        <v>3723515</v>
      </c>
      <c r="K23" s="38">
        <f t="shared" si="4"/>
        <v>703103</v>
      </c>
      <c r="L23" s="38">
        <f t="shared" si="5"/>
        <v>1058267</v>
      </c>
      <c r="M23" s="38">
        <f t="shared" si="6"/>
        <v>414052</v>
      </c>
      <c r="N23" s="38">
        <f t="shared" si="7"/>
        <v>2175422</v>
      </c>
      <c r="O23" s="73">
        <f t="shared" si="8"/>
        <v>76.40351660271155</v>
      </c>
      <c r="P23" s="73">
        <f t="shared" si="9"/>
        <v>50.911024791563655</v>
      </c>
      <c r="Q23" s="73">
        <f t="shared" si="10"/>
        <v>45.76417715334367</v>
      </c>
      <c r="R23" s="73">
        <f t="shared" si="11"/>
        <v>63.121796350766246</v>
      </c>
      <c r="T23" s="34" t="b">
        <f>+C23='[2]NCA RELEASES (2)'!F62</f>
        <v>1</v>
      </c>
      <c r="U23" s="34" t="b">
        <f>+D23='[2]NCA RELEASES (2)'!J62</f>
        <v>1</v>
      </c>
      <c r="V23" s="34" t="b">
        <f>+E23='[2]NCA RELEASES (2)'!K62</f>
        <v>1</v>
      </c>
      <c r="W23" s="34" t="b">
        <f>+F23='[2]NCA RELEASES (2)'!K19</f>
        <v>1</v>
      </c>
      <c r="X23" s="34" t="b">
        <f>+G23='[2]all(net trust &amp;WF) (2)'!F62</f>
        <v>1</v>
      </c>
      <c r="Y23" s="34" t="b">
        <f>+H23='[2]all(net trust &amp;WF) (2)'!J62</f>
        <v>1</v>
      </c>
      <c r="Z23" s="34" t="b">
        <f>+I23='[2]all(net trust &amp;WF) (2)'!K62</f>
        <v>1</v>
      </c>
      <c r="AA23" s="34" t="b">
        <f>+J23='[2]all(net trust &amp;WF) (2)'!K19</f>
        <v>1</v>
      </c>
    </row>
    <row r="24" spans="2:27" ht="12.75">
      <c r="B24" s="44" t="s">
        <v>266</v>
      </c>
      <c r="C24" s="38">
        <f>+'[2]NCA RELEASES (2)'!F63</f>
        <v>8458743</v>
      </c>
      <c r="D24" s="38">
        <f>+'[2]NCA RELEASES (2)'!J63</f>
        <v>10547515</v>
      </c>
      <c r="E24" s="38">
        <f>+'[2]NCA RELEASES (2)'!K63</f>
        <v>6178756</v>
      </c>
      <c r="F24" s="38">
        <f t="shared" si="2"/>
        <v>25185014</v>
      </c>
      <c r="G24" s="38">
        <f>+'[2]all(net trust &amp;WF) (2)'!F63</f>
        <v>7441025</v>
      </c>
      <c r="H24" s="38">
        <f>+'[2]all(net trust &amp;WF) (2)'!J63</f>
        <v>8997325</v>
      </c>
      <c r="I24" s="38">
        <f>+'[2]all(net trust &amp;WF) (2)'!K63</f>
        <v>2276350</v>
      </c>
      <c r="J24" s="38">
        <f t="shared" si="3"/>
        <v>18714700</v>
      </c>
      <c r="K24" s="38">
        <f t="shared" si="4"/>
        <v>1017718</v>
      </c>
      <c r="L24" s="38">
        <f t="shared" si="5"/>
        <v>1550190</v>
      </c>
      <c r="M24" s="38">
        <f t="shared" si="6"/>
        <v>3902406</v>
      </c>
      <c r="N24" s="38">
        <f t="shared" si="7"/>
        <v>6470314</v>
      </c>
      <c r="O24" s="73">
        <f t="shared" si="8"/>
        <v>87.96844873996054</v>
      </c>
      <c r="P24" s="73">
        <f t="shared" si="9"/>
        <v>85.30279407045167</v>
      </c>
      <c r="Q24" s="73">
        <f t="shared" si="10"/>
        <v>36.84155839783931</v>
      </c>
      <c r="R24" s="73">
        <f t="shared" si="11"/>
        <v>74.30887272883787</v>
      </c>
      <c r="T24" s="34" t="b">
        <f>+C24='[2]NCA RELEASES (2)'!F63</f>
        <v>1</v>
      </c>
      <c r="U24" s="34" t="b">
        <f>+D24='[2]NCA RELEASES (2)'!J63</f>
        <v>1</v>
      </c>
      <c r="V24" s="34" t="b">
        <f>+E24='[2]NCA RELEASES (2)'!K63</f>
        <v>1</v>
      </c>
      <c r="W24" s="34" t="b">
        <f>+F24='[2]NCA RELEASES (2)'!K20</f>
        <v>1</v>
      </c>
      <c r="X24" s="34" t="b">
        <f>+G24='[2]all(net trust &amp;WF) (2)'!F63</f>
        <v>1</v>
      </c>
      <c r="Y24" s="34" t="b">
        <f>+H24='[2]all(net trust &amp;WF) (2)'!J63</f>
        <v>1</v>
      </c>
      <c r="Z24" s="34" t="b">
        <f>+I24='[2]all(net trust &amp;WF) (2)'!K63</f>
        <v>1</v>
      </c>
      <c r="AA24" s="34" t="b">
        <f>+J24='[2]all(net trust &amp;WF) (2)'!K20</f>
        <v>1</v>
      </c>
    </row>
    <row r="25" spans="2:27" ht="12.75">
      <c r="B25" s="44" t="s">
        <v>267</v>
      </c>
      <c r="C25" s="38">
        <f>+'[2]NCA RELEASES (2)'!F64</f>
        <v>29958847</v>
      </c>
      <c r="D25" s="38">
        <f>+'[2]NCA RELEASES (2)'!J64</f>
        <v>41696061</v>
      </c>
      <c r="E25" s="38">
        <f>+'[2]NCA RELEASES (2)'!K64</f>
        <v>11682581</v>
      </c>
      <c r="F25" s="38">
        <f t="shared" si="2"/>
        <v>83337489</v>
      </c>
      <c r="G25" s="38">
        <f>+'[2]all(net trust &amp;WF) (2)'!F64</f>
        <v>28483037</v>
      </c>
      <c r="H25" s="38">
        <f>+'[2]all(net trust &amp;WF) (2)'!J64</f>
        <v>40655478</v>
      </c>
      <c r="I25" s="38">
        <f>+'[2]all(net trust &amp;WF) (2)'!K64</f>
        <v>5572734</v>
      </c>
      <c r="J25" s="38">
        <f t="shared" si="3"/>
        <v>74711249</v>
      </c>
      <c r="K25" s="38">
        <f t="shared" si="4"/>
        <v>1475810</v>
      </c>
      <c r="L25" s="38">
        <f t="shared" si="5"/>
        <v>1040583</v>
      </c>
      <c r="M25" s="38">
        <f t="shared" si="6"/>
        <v>6109847</v>
      </c>
      <c r="N25" s="38">
        <f t="shared" si="7"/>
        <v>8626240</v>
      </c>
      <c r="O25" s="73">
        <f t="shared" si="8"/>
        <v>95.07387584041535</v>
      </c>
      <c r="P25" s="73">
        <f t="shared" si="9"/>
        <v>97.50436138320117</v>
      </c>
      <c r="Q25" s="73">
        <f t="shared" si="10"/>
        <v>47.70122287189791</v>
      </c>
      <c r="R25" s="73">
        <f t="shared" si="11"/>
        <v>89.6490281822626</v>
      </c>
      <c r="T25" s="34" t="b">
        <f>+C25='[2]NCA RELEASES (2)'!F64</f>
        <v>1</v>
      </c>
      <c r="U25" s="34" t="b">
        <f>+D25='[2]NCA RELEASES (2)'!J64</f>
        <v>1</v>
      </c>
      <c r="V25" s="34" t="b">
        <f>+E25='[2]NCA RELEASES (2)'!K64</f>
        <v>1</v>
      </c>
      <c r="W25" s="34" t="b">
        <f>+F25='[2]NCA RELEASES (2)'!K21</f>
        <v>1</v>
      </c>
      <c r="X25" s="34" t="b">
        <f>+G25='[2]all(net trust &amp;WF) (2)'!F64</f>
        <v>1</v>
      </c>
      <c r="Y25" s="34" t="b">
        <f>+H25='[2]all(net trust &amp;WF) (2)'!J64</f>
        <v>1</v>
      </c>
      <c r="Z25" s="34" t="b">
        <f>+I25='[2]all(net trust &amp;WF) (2)'!K64</f>
        <v>1</v>
      </c>
      <c r="AA25" s="34" t="b">
        <f>+J25='[2]all(net trust &amp;WF) (2)'!K21</f>
        <v>1</v>
      </c>
    </row>
    <row r="26" spans="2:27" ht="12.75">
      <c r="B26" s="44" t="s">
        <v>268</v>
      </c>
      <c r="C26" s="38">
        <f>+'[2]NCA RELEASES (2)'!F65</f>
        <v>2891212</v>
      </c>
      <c r="D26" s="38">
        <f>+'[2]NCA RELEASES (2)'!J65</f>
        <v>3530792</v>
      </c>
      <c r="E26" s="38">
        <f>+'[2]NCA RELEASES (2)'!K65</f>
        <v>915363</v>
      </c>
      <c r="F26" s="38">
        <f t="shared" si="2"/>
        <v>7337367</v>
      </c>
      <c r="G26" s="38">
        <f>+'[2]all(net trust &amp;WF) (2)'!F65</f>
        <v>2759545</v>
      </c>
      <c r="H26" s="38">
        <f>+'[2]all(net trust &amp;WF) (2)'!J65</f>
        <v>3339864</v>
      </c>
      <c r="I26" s="38">
        <f>+'[2]all(net trust &amp;WF) (2)'!K65</f>
        <v>875378</v>
      </c>
      <c r="J26" s="38">
        <f t="shared" si="3"/>
        <v>6974787</v>
      </c>
      <c r="K26" s="38">
        <f t="shared" si="4"/>
        <v>131667</v>
      </c>
      <c r="L26" s="38">
        <f t="shared" si="5"/>
        <v>190928</v>
      </c>
      <c r="M26" s="38">
        <f t="shared" si="6"/>
        <v>39985</v>
      </c>
      <c r="N26" s="38">
        <f t="shared" si="7"/>
        <v>362580</v>
      </c>
      <c r="O26" s="73">
        <f t="shared" si="8"/>
        <v>95.44595830399155</v>
      </c>
      <c r="P26" s="73">
        <f t="shared" si="9"/>
        <v>94.592488031014</v>
      </c>
      <c r="Q26" s="73">
        <f t="shared" si="10"/>
        <v>95.6317876077578</v>
      </c>
      <c r="R26" s="73">
        <f t="shared" si="11"/>
        <v>95.05844535239957</v>
      </c>
      <c r="T26" s="34" t="b">
        <f>+C26='[2]NCA RELEASES (2)'!F65</f>
        <v>1</v>
      </c>
      <c r="U26" s="34" t="b">
        <f>+D26='[2]NCA RELEASES (2)'!J65</f>
        <v>1</v>
      </c>
      <c r="V26" s="34" t="b">
        <f>+E26='[2]NCA RELEASES (2)'!K65</f>
        <v>1</v>
      </c>
      <c r="W26" s="34" t="b">
        <f>+F26='[2]NCA RELEASES (2)'!K22</f>
        <v>1</v>
      </c>
      <c r="X26" s="34" t="b">
        <f>+G26='[2]all(net trust &amp;WF) (2)'!F65</f>
        <v>1</v>
      </c>
      <c r="Y26" s="34" t="b">
        <f>+H26='[2]all(net trust &amp;WF) (2)'!J65</f>
        <v>1</v>
      </c>
      <c r="Z26" s="34" t="b">
        <f>+I26='[2]all(net trust &amp;WF) (2)'!K65</f>
        <v>1</v>
      </c>
      <c r="AA26" s="34" t="b">
        <f>+J26='[2]all(net trust &amp;WF) (2)'!K22</f>
        <v>1</v>
      </c>
    </row>
    <row r="27" spans="2:27" ht="12.75">
      <c r="B27" s="33" t="s">
        <v>269</v>
      </c>
      <c r="C27" s="38">
        <f>+'[2]NCA RELEASES (2)'!F66</f>
        <v>2117306</v>
      </c>
      <c r="D27" s="38">
        <f>+'[2]NCA RELEASES (2)'!J66</f>
        <v>3496121</v>
      </c>
      <c r="E27" s="38">
        <f>+'[2]NCA RELEASES (2)'!K66</f>
        <v>1284597</v>
      </c>
      <c r="F27" s="38">
        <f t="shared" si="2"/>
        <v>6898024</v>
      </c>
      <c r="G27" s="38">
        <f>+'[2]all(net trust &amp;WF) (2)'!F66</f>
        <v>1925748</v>
      </c>
      <c r="H27" s="38">
        <f>+'[2]all(net trust &amp;WF) (2)'!J66</f>
        <v>2864532</v>
      </c>
      <c r="I27" s="38">
        <f>+'[2]all(net trust &amp;WF) (2)'!K66</f>
        <v>614106</v>
      </c>
      <c r="J27" s="38">
        <f t="shared" si="3"/>
        <v>5404386</v>
      </c>
      <c r="K27" s="38">
        <f t="shared" si="4"/>
        <v>191558</v>
      </c>
      <c r="L27" s="38">
        <f t="shared" si="5"/>
        <v>631589</v>
      </c>
      <c r="M27" s="38">
        <f t="shared" si="6"/>
        <v>670491</v>
      </c>
      <c r="N27" s="38">
        <f t="shared" si="7"/>
        <v>1493638</v>
      </c>
      <c r="O27" s="73">
        <f t="shared" si="8"/>
        <v>90.95274844543019</v>
      </c>
      <c r="P27" s="73">
        <f t="shared" si="9"/>
        <v>81.93457835126415</v>
      </c>
      <c r="Q27" s="73">
        <f t="shared" si="10"/>
        <v>47.80534284293051</v>
      </c>
      <c r="R27" s="73">
        <f t="shared" si="11"/>
        <v>78.34687150987007</v>
      </c>
      <c r="T27" s="34" t="b">
        <f>+C27='[2]NCA RELEASES (2)'!F66</f>
        <v>1</v>
      </c>
      <c r="U27" s="34" t="b">
        <f>+D27='[2]NCA RELEASES (2)'!J66</f>
        <v>1</v>
      </c>
      <c r="V27" s="34" t="b">
        <f>+E27='[2]NCA RELEASES (2)'!K66</f>
        <v>1</v>
      </c>
      <c r="W27" s="34" t="b">
        <f>+F27='[2]NCA RELEASES (2)'!K23</f>
        <v>1</v>
      </c>
      <c r="X27" s="34" t="b">
        <f>+G27='[2]all(net trust &amp;WF) (2)'!F66</f>
        <v>1</v>
      </c>
      <c r="Y27" s="34" t="b">
        <f>+H27='[2]all(net trust &amp;WF) (2)'!J66</f>
        <v>1</v>
      </c>
      <c r="Z27" s="34" t="b">
        <f>+I27='[2]all(net trust &amp;WF) (2)'!K66</f>
        <v>1</v>
      </c>
      <c r="AA27" s="34" t="b">
        <f>+J27='[2]all(net trust &amp;WF) (2)'!K23</f>
        <v>1</v>
      </c>
    </row>
    <row r="28" spans="2:27" ht="12.75">
      <c r="B28" s="33" t="s">
        <v>270</v>
      </c>
      <c r="C28" s="38">
        <f>+'[2]NCA RELEASES (2)'!F67</f>
        <v>38164262</v>
      </c>
      <c r="D28" s="38">
        <f>+'[2]NCA RELEASES (2)'!J67</f>
        <v>39733375</v>
      </c>
      <c r="E28" s="38">
        <f>+'[2]NCA RELEASES (2)'!K67</f>
        <v>11015492</v>
      </c>
      <c r="F28" s="38">
        <f t="shared" si="2"/>
        <v>88913129</v>
      </c>
      <c r="G28" s="38">
        <f>+'[2]all(net trust &amp;WF) (2)'!F67</f>
        <v>37524388</v>
      </c>
      <c r="H28" s="38">
        <f>+'[2]all(net trust &amp;WF) (2)'!J67</f>
        <v>38993263</v>
      </c>
      <c r="I28" s="38">
        <f>+'[2]all(net trust &amp;WF) (2)'!K67</f>
        <v>9917680</v>
      </c>
      <c r="J28" s="38">
        <f t="shared" si="3"/>
        <v>86435331</v>
      </c>
      <c r="K28" s="38">
        <f t="shared" si="4"/>
        <v>639874</v>
      </c>
      <c r="L28" s="38">
        <f t="shared" si="5"/>
        <v>740112</v>
      </c>
      <c r="M28" s="38">
        <f t="shared" si="6"/>
        <v>1097812</v>
      </c>
      <c r="N28" s="38">
        <f t="shared" si="7"/>
        <v>2477798</v>
      </c>
      <c r="O28" s="73">
        <f t="shared" si="8"/>
        <v>98.32336860070818</v>
      </c>
      <c r="P28" s="73">
        <f t="shared" si="9"/>
        <v>98.1373039667534</v>
      </c>
      <c r="Q28" s="73">
        <f t="shared" si="10"/>
        <v>90.0339267642335</v>
      </c>
      <c r="R28" s="73">
        <f t="shared" si="11"/>
        <v>97.213237203698</v>
      </c>
      <c r="T28" s="34" t="b">
        <f>+C28='[2]NCA RELEASES (2)'!F67</f>
        <v>1</v>
      </c>
      <c r="U28" s="34" t="b">
        <f>+D28='[2]NCA RELEASES (2)'!J67</f>
        <v>1</v>
      </c>
      <c r="V28" s="34" t="b">
        <f>+E28='[2]NCA RELEASES (2)'!K67</f>
        <v>1</v>
      </c>
      <c r="W28" s="34" t="b">
        <f>+F28='[2]NCA RELEASES (2)'!K24</f>
        <v>1</v>
      </c>
      <c r="X28" s="34" t="b">
        <f>+G28='[2]all(net trust &amp;WF) (2)'!F67</f>
        <v>1</v>
      </c>
      <c r="Y28" s="34" t="b">
        <f>+H28='[2]all(net trust &amp;WF) (2)'!J67</f>
        <v>1</v>
      </c>
      <c r="Z28" s="34" t="b">
        <f>+I28='[2]all(net trust &amp;WF) (2)'!K67</f>
        <v>1</v>
      </c>
      <c r="AA28" s="34" t="b">
        <f>+J28='[2]all(net trust &amp;WF) (2)'!K24</f>
        <v>1</v>
      </c>
    </row>
    <row r="29" spans="2:27" ht="12.75">
      <c r="B29" s="33" t="s">
        <v>271</v>
      </c>
      <c r="C29" s="38">
        <f>+'[2]NCA RELEASES (2)'!F68</f>
        <v>44992567</v>
      </c>
      <c r="D29" s="38">
        <f>+'[2]NCA RELEASES (2)'!J68</f>
        <v>50914541</v>
      </c>
      <c r="E29" s="38">
        <f>+'[2]NCA RELEASES (2)'!K68</f>
        <v>18025649</v>
      </c>
      <c r="F29" s="38">
        <f t="shared" si="2"/>
        <v>113932757</v>
      </c>
      <c r="G29" s="38">
        <f>+'[2]all(net trust &amp;WF) (2)'!F68</f>
        <v>29637695</v>
      </c>
      <c r="H29" s="38">
        <f>+'[2]all(net trust &amp;WF) (2)'!J68</f>
        <v>39500242</v>
      </c>
      <c r="I29" s="38">
        <f>+'[2]all(net trust &amp;WF) (2)'!K68</f>
        <v>8563895</v>
      </c>
      <c r="J29" s="38">
        <f t="shared" si="3"/>
        <v>77701832</v>
      </c>
      <c r="K29" s="38">
        <f t="shared" si="4"/>
        <v>15354872</v>
      </c>
      <c r="L29" s="38">
        <f t="shared" si="5"/>
        <v>11414299</v>
      </c>
      <c r="M29" s="38">
        <f t="shared" si="6"/>
        <v>9461754</v>
      </c>
      <c r="N29" s="38">
        <f t="shared" si="7"/>
        <v>36230925</v>
      </c>
      <c r="O29" s="73">
        <f t="shared" si="8"/>
        <v>65.87242510524017</v>
      </c>
      <c r="P29" s="73">
        <f t="shared" si="9"/>
        <v>77.58145556099582</v>
      </c>
      <c r="Q29" s="73">
        <f t="shared" si="10"/>
        <v>47.50949605198681</v>
      </c>
      <c r="R29" s="73">
        <f t="shared" si="11"/>
        <v>68.1997294246114</v>
      </c>
      <c r="T29" s="34" t="b">
        <f>+C29='[2]NCA RELEASES (2)'!F68</f>
        <v>1</v>
      </c>
      <c r="U29" s="34" t="b">
        <f>+D29='[2]NCA RELEASES (2)'!J68</f>
        <v>1</v>
      </c>
      <c r="V29" s="34" t="b">
        <f>+E29='[2]NCA RELEASES (2)'!K68</f>
        <v>1</v>
      </c>
      <c r="W29" s="34" t="b">
        <f>+F29='[2]NCA RELEASES (2)'!K25</f>
        <v>1</v>
      </c>
      <c r="X29" s="34" t="b">
        <f>+G29='[2]all(net trust &amp;WF) (2)'!F68</f>
        <v>1</v>
      </c>
      <c r="Y29" s="34" t="b">
        <f>+H29='[2]all(net trust &amp;WF) (2)'!J68</f>
        <v>1</v>
      </c>
      <c r="Z29" s="34" t="b">
        <f>+I29='[2]all(net trust &amp;WF) (2)'!K68</f>
        <v>1</v>
      </c>
      <c r="AA29" s="34" t="b">
        <f>+J29='[2]all(net trust &amp;WF) (2)'!K25</f>
        <v>1</v>
      </c>
    </row>
    <row r="30" spans="2:27" ht="12.75">
      <c r="B30" s="33" t="s">
        <v>272</v>
      </c>
      <c r="C30" s="38">
        <f>+'[2]NCA RELEASES (2)'!F69</f>
        <v>3567314</v>
      </c>
      <c r="D30" s="38">
        <f>+'[2]NCA RELEASES (2)'!J69</f>
        <v>4751561</v>
      </c>
      <c r="E30" s="38">
        <f>+'[2]NCA RELEASES (2)'!K69</f>
        <v>1658082</v>
      </c>
      <c r="F30" s="38">
        <f t="shared" si="2"/>
        <v>9976957</v>
      </c>
      <c r="G30" s="38">
        <f>+'[2]all(net trust &amp;WF) (2)'!F69</f>
        <v>3389012</v>
      </c>
      <c r="H30" s="38">
        <f>+'[2]all(net trust &amp;WF) (2)'!J69</f>
        <v>4294136</v>
      </c>
      <c r="I30" s="38">
        <f>+'[2]all(net trust &amp;WF) (2)'!K69</f>
        <v>809368</v>
      </c>
      <c r="J30" s="38">
        <f t="shared" si="3"/>
        <v>8492516</v>
      </c>
      <c r="K30" s="38">
        <f t="shared" si="4"/>
        <v>178302</v>
      </c>
      <c r="L30" s="38">
        <f t="shared" si="5"/>
        <v>457425</v>
      </c>
      <c r="M30" s="38">
        <f t="shared" si="6"/>
        <v>848714</v>
      </c>
      <c r="N30" s="38">
        <f t="shared" si="7"/>
        <v>1484441</v>
      </c>
      <c r="O30" s="73">
        <f t="shared" si="8"/>
        <v>95.00178565721997</v>
      </c>
      <c r="P30" s="73">
        <f t="shared" si="9"/>
        <v>90.37316368241932</v>
      </c>
      <c r="Q30" s="73">
        <f t="shared" si="10"/>
        <v>48.81350862020093</v>
      </c>
      <c r="R30" s="73">
        <f t="shared" si="11"/>
        <v>85.12130502316488</v>
      </c>
      <c r="T30" s="34" t="b">
        <f>+C30='[2]NCA RELEASES (2)'!F69</f>
        <v>1</v>
      </c>
      <c r="U30" s="34" t="b">
        <f>+D30='[2]NCA RELEASES (2)'!J69</f>
        <v>1</v>
      </c>
      <c r="V30" s="34" t="b">
        <f>+E30='[2]NCA RELEASES (2)'!K69</f>
        <v>1</v>
      </c>
      <c r="W30" s="34" t="b">
        <f>+F30='[2]NCA RELEASES (2)'!K26</f>
        <v>1</v>
      </c>
      <c r="X30" s="34" t="b">
        <f>+G30='[2]all(net trust &amp;WF) (2)'!F69</f>
        <v>1</v>
      </c>
      <c r="Y30" s="34" t="b">
        <f>+H30='[2]all(net trust &amp;WF) (2)'!J69</f>
        <v>1</v>
      </c>
      <c r="Z30" s="34" t="b">
        <f>+I30='[2]all(net trust &amp;WF) (2)'!K69</f>
        <v>1</v>
      </c>
      <c r="AA30" s="34" t="b">
        <f>+J30='[2]all(net trust &amp;WF) (2)'!K26</f>
        <v>1</v>
      </c>
    </row>
    <row r="31" spans="2:27" ht="12.75">
      <c r="B31" s="33" t="s">
        <v>273</v>
      </c>
      <c r="C31" s="38">
        <f>+'[2]NCA RELEASES (2)'!F70</f>
        <v>25480420</v>
      </c>
      <c r="D31" s="38">
        <f>+'[2]NCA RELEASES (2)'!J70</f>
        <v>19111635</v>
      </c>
      <c r="E31" s="38">
        <f>+'[2]NCA RELEASES (2)'!K70</f>
        <v>9752055</v>
      </c>
      <c r="F31" s="38">
        <f t="shared" si="2"/>
        <v>54344110</v>
      </c>
      <c r="G31" s="38">
        <f>+'[2]all(net trust &amp;WF) (2)'!F70</f>
        <v>20463396</v>
      </c>
      <c r="H31" s="38">
        <f>+'[2]all(net trust &amp;WF) (2)'!J70</f>
        <v>12362947</v>
      </c>
      <c r="I31" s="38">
        <f>+'[2]all(net trust &amp;WF) (2)'!K70</f>
        <v>6799086</v>
      </c>
      <c r="J31" s="38">
        <f t="shared" si="3"/>
        <v>39625429</v>
      </c>
      <c r="K31" s="38">
        <f t="shared" si="4"/>
        <v>5017024</v>
      </c>
      <c r="L31" s="38">
        <f t="shared" si="5"/>
        <v>6748688</v>
      </c>
      <c r="M31" s="38">
        <f t="shared" si="6"/>
        <v>2952969</v>
      </c>
      <c r="N31" s="38">
        <f t="shared" si="7"/>
        <v>14718681</v>
      </c>
      <c r="O31" s="73">
        <f t="shared" si="8"/>
        <v>80.31027746010466</v>
      </c>
      <c r="P31" s="73">
        <f t="shared" si="9"/>
        <v>64.68806567308344</v>
      </c>
      <c r="Q31" s="73">
        <f t="shared" si="10"/>
        <v>69.71952065487736</v>
      </c>
      <c r="R31" s="73">
        <f t="shared" si="11"/>
        <v>72.91577504903475</v>
      </c>
      <c r="T31" s="34" t="b">
        <f>+C31='[2]NCA RELEASES (2)'!F70</f>
        <v>1</v>
      </c>
      <c r="U31" s="34" t="b">
        <f>+D31='[2]NCA RELEASES (2)'!J70</f>
        <v>1</v>
      </c>
      <c r="V31" s="34" t="b">
        <f>+E31='[2]NCA RELEASES (2)'!K70</f>
        <v>1</v>
      </c>
      <c r="W31" s="34" t="b">
        <f>+F31='[2]NCA RELEASES (2)'!K27</f>
        <v>1</v>
      </c>
      <c r="X31" s="34" t="b">
        <f>+G31='[2]all(net trust &amp;WF) (2)'!F70</f>
        <v>1</v>
      </c>
      <c r="Y31" s="34" t="b">
        <f>+H31='[2]all(net trust &amp;WF) (2)'!J70</f>
        <v>1</v>
      </c>
      <c r="Z31" s="34" t="b">
        <f>+I31='[2]all(net trust &amp;WF) (2)'!K70</f>
        <v>1</v>
      </c>
      <c r="AA31" s="34" t="b">
        <f>+J31='[2]all(net trust &amp;WF) (2)'!K27</f>
        <v>1</v>
      </c>
    </row>
    <row r="32" spans="2:27" ht="12.75">
      <c r="B32" s="33" t="s">
        <v>274</v>
      </c>
      <c r="C32" s="38">
        <f>+'[2]NCA RELEASES (2)'!F71</f>
        <v>507767</v>
      </c>
      <c r="D32" s="38">
        <f>+'[2]NCA RELEASES (2)'!J71</f>
        <v>895965</v>
      </c>
      <c r="E32" s="38">
        <f>+'[2]NCA RELEASES (2)'!K71</f>
        <v>208979</v>
      </c>
      <c r="F32" s="38">
        <f t="shared" si="2"/>
        <v>1612711</v>
      </c>
      <c r="G32" s="38">
        <f>+'[2]all(net trust &amp;WF) (2)'!F71</f>
        <v>417353</v>
      </c>
      <c r="H32" s="38">
        <f>+'[2]all(net trust &amp;WF) (2)'!J71</f>
        <v>843463</v>
      </c>
      <c r="I32" s="38">
        <f>+'[2]all(net trust &amp;WF) (2)'!K71</f>
        <v>99192</v>
      </c>
      <c r="J32" s="38">
        <f t="shared" si="3"/>
        <v>1360008</v>
      </c>
      <c r="K32" s="38">
        <f t="shared" si="4"/>
        <v>90414</v>
      </c>
      <c r="L32" s="38">
        <f t="shared" si="5"/>
        <v>52502</v>
      </c>
      <c r="M32" s="38">
        <f t="shared" si="6"/>
        <v>109787</v>
      </c>
      <c r="N32" s="38">
        <f t="shared" si="7"/>
        <v>252703</v>
      </c>
      <c r="O32" s="73">
        <f t="shared" si="8"/>
        <v>82.19380148769022</v>
      </c>
      <c r="P32" s="73">
        <f t="shared" si="9"/>
        <v>94.14017288621766</v>
      </c>
      <c r="Q32" s="73">
        <f t="shared" si="10"/>
        <v>47.465056297522715</v>
      </c>
      <c r="R32" s="73">
        <f t="shared" si="11"/>
        <v>84.3305465145336</v>
      </c>
      <c r="T32" s="34" t="b">
        <f>+C32='[2]NCA RELEASES (2)'!F71</f>
        <v>1</v>
      </c>
      <c r="U32" s="34" t="b">
        <f>+D32='[2]NCA RELEASES (2)'!J71</f>
        <v>1</v>
      </c>
      <c r="V32" s="34" t="b">
        <f>+E32='[2]NCA RELEASES (2)'!K71</f>
        <v>1</v>
      </c>
      <c r="W32" s="34" t="b">
        <f>+F32='[2]NCA RELEASES (2)'!K28</f>
        <v>1</v>
      </c>
      <c r="X32" s="34" t="b">
        <f>+G32='[2]all(net trust &amp;WF) (2)'!F71</f>
        <v>1</v>
      </c>
      <c r="Y32" s="34" t="b">
        <f>+H32='[2]all(net trust &amp;WF) (2)'!J71</f>
        <v>1</v>
      </c>
      <c r="Z32" s="34" t="b">
        <f>+I32='[2]all(net trust &amp;WF) (2)'!K71</f>
        <v>1</v>
      </c>
      <c r="AA32" s="34" t="b">
        <f>+J32='[2]all(net trust &amp;WF) (2)'!K28</f>
        <v>1</v>
      </c>
    </row>
    <row r="33" spans="2:27" ht="12.75">
      <c r="B33" s="33" t="s">
        <v>275</v>
      </c>
      <c r="C33" s="38">
        <f>+'[2]NCA RELEASES (2)'!F72</f>
        <v>1094535</v>
      </c>
      <c r="D33" s="38">
        <f>+'[2]NCA RELEASES (2)'!J72</f>
        <v>968673</v>
      </c>
      <c r="E33" s="38">
        <f>+'[2]NCA RELEASES (2)'!K72</f>
        <v>326719</v>
      </c>
      <c r="F33" s="38">
        <f t="shared" si="2"/>
        <v>2389927</v>
      </c>
      <c r="G33" s="38">
        <f>+'[2]all(net trust &amp;WF) (2)'!F72</f>
        <v>974899</v>
      </c>
      <c r="H33" s="38">
        <f>+'[2]all(net trust &amp;WF) (2)'!J72</f>
        <v>880554</v>
      </c>
      <c r="I33" s="38">
        <f>+'[2]all(net trust &amp;WF) (2)'!K72</f>
        <v>150867</v>
      </c>
      <c r="J33" s="38">
        <f t="shared" si="3"/>
        <v>2006320</v>
      </c>
      <c r="K33" s="38">
        <f t="shared" si="4"/>
        <v>119636</v>
      </c>
      <c r="L33" s="38">
        <f t="shared" si="5"/>
        <v>88119</v>
      </c>
      <c r="M33" s="38">
        <f t="shared" si="6"/>
        <v>175852</v>
      </c>
      <c r="N33" s="38">
        <f t="shared" si="7"/>
        <v>383607</v>
      </c>
      <c r="O33" s="73">
        <f t="shared" si="8"/>
        <v>89.06969626371016</v>
      </c>
      <c r="P33" s="73">
        <f t="shared" si="9"/>
        <v>90.9031221062216</v>
      </c>
      <c r="Q33" s="73">
        <f t="shared" si="10"/>
        <v>46.17637786599494</v>
      </c>
      <c r="R33" s="73">
        <f t="shared" si="11"/>
        <v>83.94900764751392</v>
      </c>
      <c r="T33" s="34" t="b">
        <f>+C33='[2]NCA RELEASES (2)'!F72</f>
        <v>1</v>
      </c>
      <c r="U33" s="34" t="b">
        <f>+D33='[2]NCA RELEASES (2)'!J72</f>
        <v>1</v>
      </c>
      <c r="V33" s="34" t="b">
        <f>+E33='[2]NCA RELEASES (2)'!K72</f>
        <v>1</v>
      </c>
      <c r="W33" s="34" t="b">
        <f>+F33='[2]NCA RELEASES (2)'!K29</f>
        <v>1</v>
      </c>
      <c r="X33" s="34" t="b">
        <f>+G33='[2]all(net trust &amp;WF) (2)'!F72</f>
        <v>1</v>
      </c>
      <c r="Y33" s="34" t="b">
        <f>+H33='[2]all(net trust &amp;WF) (2)'!J72</f>
        <v>1</v>
      </c>
      <c r="Z33" s="34" t="b">
        <f>+I33='[2]all(net trust &amp;WF) (2)'!K72</f>
        <v>1</v>
      </c>
      <c r="AA33" s="34" t="b">
        <f>+J33='[2]all(net trust &amp;WF) (2)'!K29</f>
        <v>1</v>
      </c>
    </row>
    <row r="34" spans="2:27" ht="12.75">
      <c r="B34" s="33" t="s">
        <v>276</v>
      </c>
      <c r="C34" s="38">
        <f>+'[2]NCA RELEASES (2)'!F73</f>
        <v>5969236</v>
      </c>
      <c r="D34" s="38">
        <f>+'[2]NCA RELEASES (2)'!J73</f>
        <v>5873759</v>
      </c>
      <c r="E34" s="38">
        <f>+'[2]NCA RELEASES (2)'!K73</f>
        <v>3488930</v>
      </c>
      <c r="F34" s="38">
        <f t="shared" si="2"/>
        <v>15331925</v>
      </c>
      <c r="G34" s="38">
        <f>+'[2]all(net trust &amp;WF) (2)'!F73</f>
        <v>4705908</v>
      </c>
      <c r="H34" s="38">
        <f>+'[2]all(net trust &amp;WF) (2)'!J73</f>
        <v>4921374</v>
      </c>
      <c r="I34" s="38">
        <f>+'[2]all(net trust &amp;WF) (2)'!K73</f>
        <v>1617285</v>
      </c>
      <c r="J34" s="38">
        <f t="shared" si="3"/>
        <v>11244567</v>
      </c>
      <c r="K34" s="38">
        <f t="shared" si="4"/>
        <v>1263328</v>
      </c>
      <c r="L34" s="38">
        <f t="shared" si="5"/>
        <v>952385</v>
      </c>
      <c r="M34" s="38">
        <f t="shared" si="6"/>
        <v>1871645</v>
      </c>
      <c r="N34" s="38">
        <f t="shared" si="7"/>
        <v>4087358</v>
      </c>
      <c r="O34" s="73">
        <f t="shared" si="8"/>
        <v>78.83601854575694</v>
      </c>
      <c r="P34" s="73">
        <f t="shared" si="9"/>
        <v>83.78576649127075</v>
      </c>
      <c r="Q34" s="73">
        <f t="shared" si="10"/>
        <v>46.3547563293044</v>
      </c>
      <c r="R34" s="73">
        <f t="shared" si="11"/>
        <v>73.340868808059</v>
      </c>
      <c r="T34" s="34" t="b">
        <f>+C34='[2]NCA RELEASES (2)'!F73</f>
        <v>1</v>
      </c>
      <c r="U34" s="34" t="b">
        <f>+D34='[2]NCA RELEASES (2)'!J73</f>
        <v>1</v>
      </c>
      <c r="V34" s="34" t="b">
        <f>+E34='[2]NCA RELEASES (2)'!K73</f>
        <v>1</v>
      </c>
      <c r="W34" s="34" t="b">
        <f>+F34='[2]NCA RELEASES (2)'!K30</f>
        <v>1</v>
      </c>
      <c r="X34" s="34" t="b">
        <f>+G34='[2]all(net trust &amp;WF) (2)'!F73</f>
        <v>1</v>
      </c>
      <c r="Y34" s="34" t="b">
        <f>+H34='[2]all(net trust &amp;WF) (2)'!J73</f>
        <v>1</v>
      </c>
      <c r="Z34" s="34" t="b">
        <f>+I34='[2]all(net trust &amp;WF) (2)'!K73</f>
        <v>1</v>
      </c>
      <c r="AA34" s="34" t="b">
        <f>+J34='[2]all(net trust &amp;WF) (2)'!K30</f>
        <v>1</v>
      </c>
    </row>
    <row r="35" spans="2:27" ht="12.75">
      <c r="B35" s="45" t="s">
        <v>277</v>
      </c>
      <c r="C35" s="38">
        <f>+'[2]NCA RELEASES (2)'!F74</f>
        <v>722570</v>
      </c>
      <c r="D35" s="38">
        <f>+'[2]NCA RELEASES (2)'!J74</f>
        <v>965508</v>
      </c>
      <c r="E35" s="38">
        <f>+'[2]NCA RELEASES (2)'!K74</f>
        <v>352937</v>
      </c>
      <c r="F35" s="38">
        <f t="shared" si="2"/>
        <v>2041015</v>
      </c>
      <c r="G35" s="38">
        <f>+'[2]all(net trust &amp;WF) (2)'!F74</f>
        <v>597406</v>
      </c>
      <c r="H35" s="38">
        <f>+'[2]all(net trust &amp;WF) (2)'!J74</f>
        <v>667470</v>
      </c>
      <c r="I35" s="38">
        <f>+'[2]all(net trust &amp;WF) (2)'!K74</f>
        <v>142588</v>
      </c>
      <c r="J35" s="38">
        <f t="shared" si="3"/>
        <v>1407464</v>
      </c>
      <c r="K35" s="38">
        <f t="shared" si="4"/>
        <v>125164</v>
      </c>
      <c r="L35" s="38">
        <f t="shared" si="5"/>
        <v>298038</v>
      </c>
      <c r="M35" s="38">
        <f t="shared" si="6"/>
        <v>210349</v>
      </c>
      <c r="N35" s="38">
        <f t="shared" si="7"/>
        <v>633551</v>
      </c>
      <c r="O35" s="73">
        <f t="shared" si="8"/>
        <v>82.67794123752716</v>
      </c>
      <c r="P35" s="73">
        <f t="shared" si="9"/>
        <v>69.1314831156241</v>
      </c>
      <c r="Q35" s="73">
        <f t="shared" si="10"/>
        <v>40.400411404868294</v>
      </c>
      <c r="R35" s="73">
        <f t="shared" si="11"/>
        <v>68.95902283912662</v>
      </c>
      <c r="T35" s="34" t="b">
        <f>+C35='[2]NCA RELEASES (2)'!F74</f>
        <v>1</v>
      </c>
      <c r="U35" s="34" t="b">
        <f>+D35='[2]NCA RELEASES (2)'!J74</f>
        <v>1</v>
      </c>
      <c r="V35" s="34" t="b">
        <f>+E35='[2]NCA RELEASES (2)'!K74</f>
        <v>1</v>
      </c>
      <c r="W35" s="34" t="b">
        <f>+F35='[2]NCA RELEASES (2)'!K31</f>
        <v>1</v>
      </c>
      <c r="X35" s="34" t="b">
        <f>+G35='[2]all(net trust &amp;WF) (2)'!F74</f>
        <v>1</v>
      </c>
      <c r="Y35" s="34" t="b">
        <f>+H35='[2]all(net trust &amp;WF) (2)'!J74</f>
        <v>1</v>
      </c>
      <c r="Z35" s="34" t="b">
        <f>+I35='[2]all(net trust &amp;WF) (2)'!K74</f>
        <v>1</v>
      </c>
      <c r="AA35" s="34" t="b">
        <f>+J35='[2]all(net trust &amp;WF) (2)'!K31</f>
        <v>1</v>
      </c>
    </row>
    <row r="36" spans="2:27" ht="12.75">
      <c r="B36" s="33" t="s">
        <v>278</v>
      </c>
      <c r="C36" s="38">
        <f>+'[2]NCA RELEASES (2)'!F75</f>
        <v>279085</v>
      </c>
      <c r="D36" s="38">
        <f>+'[2]NCA RELEASES (2)'!J75</f>
        <v>479925</v>
      </c>
      <c r="E36" s="38">
        <f>+'[2]NCA RELEASES (2)'!K75</f>
        <v>77835</v>
      </c>
      <c r="F36" s="38">
        <f t="shared" si="2"/>
        <v>836845</v>
      </c>
      <c r="G36" s="38">
        <f>+'[2]all(net trust &amp;WF) (2)'!F75</f>
        <v>270327</v>
      </c>
      <c r="H36" s="38">
        <f>+'[2]all(net trust &amp;WF) (2)'!J75</f>
        <v>476901</v>
      </c>
      <c r="I36" s="38">
        <f>+'[2]all(net trust &amp;WF) (2)'!K75</f>
        <v>62538</v>
      </c>
      <c r="J36" s="38">
        <f t="shared" si="3"/>
        <v>809766</v>
      </c>
      <c r="K36" s="38">
        <f t="shared" si="4"/>
        <v>8758</v>
      </c>
      <c r="L36" s="38">
        <f t="shared" si="5"/>
        <v>3024</v>
      </c>
      <c r="M36" s="38">
        <f t="shared" si="6"/>
        <v>15297</v>
      </c>
      <c r="N36" s="38">
        <f t="shared" si="7"/>
        <v>27079</v>
      </c>
      <c r="O36" s="73">
        <f t="shared" si="8"/>
        <v>96.86188795528244</v>
      </c>
      <c r="P36" s="73">
        <f t="shared" si="9"/>
        <v>99.36990154711674</v>
      </c>
      <c r="Q36" s="73">
        <f t="shared" si="10"/>
        <v>80.34688764694546</v>
      </c>
      <c r="R36" s="73">
        <f t="shared" si="11"/>
        <v>96.76415584725964</v>
      </c>
      <c r="T36" s="34" t="b">
        <f>+C36='[2]NCA RELEASES (2)'!F75</f>
        <v>1</v>
      </c>
      <c r="U36" s="34" t="b">
        <f>+D36='[2]NCA RELEASES (2)'!J75</f>
        <v>1</v>
      </c>
      <c r="V36" s="34" t="b">
        <f>+E36='[2]NCA RELEASES (2)'!K75</f>
        <v>1</v>
      </c>
      <c r="W36" s="34" t="b">
        <f>+F36='[2]NCA RELEASES (2)'!K32</f>
        <v>1</v>
      </c>
      <c r="X36" s="34" t="b">
        <f>+G36='[2]all(net trust &amp;WF) (2)'!F75</f>
        <v>1</v>
      </c>
      <c r="Y36" s="34" t="b">
        <f>+H36='[2]all(net trust &amp;WF) (2)'!J75</f>
        <v>1</v>
      </c>
      <c r="Z36" s="34" t="b">
        <f>+I36='[2]all(net trust &amp;WF) (2)'!K75</f>
        <v>1</v>
      </c>
      <c r="AA36" s="34" t="b">
        <f>+J36='[2]all(net trust &amp;WF) (2)'!K32</f>
        <v>1</v>
      </c>
    </row>
    <row r="37" spans="2:27" ht="12.75">
      <c r="B37" s="33" t="s">
        <v>279</v>
      </c>
      <c r="C37" s="38">
        <f>+'[2]NCA RELEASES (2)'!F76+'[2]NCA RELEASES (2)'!F88</f>
        <v>3050997</v>
      </c>
      <c r="D37" s="38">
        <f>+'[2]NCA RELEASES (2)'!J76+'[2]NCA RELEASES (2)'!J88</f>
        <v>3942989</v>
      </c>
      <c r="E37" s="38">
        <f>+'[2]NCA RELEASES (2)'!K76+'[2]NCA RELEASES (2)'!K88</f>
        <v>3136543</v>
      </c>
      <c r="F37" s="38">
        <f t="shared" si="2"/>
        <v>10130529</v>
      </c>
      <c r="G37" s="38">
        <f>+'[2]all(net trust &amp;WF) (2)'!F76+'[2]all(net trust &amp;WF) (2)'!F88</f>
        <v>1880154</v>
      </c>
      <c r="H37" s="38">
        <f>+'[2]all(net trust &amp;WF) (2)'!J76+'[2]all(net trust &amp;WF) (2)'!J88</f>
        <v>2330715</v>
      </c>
      <c r="I37" s="38">
        <f>+'[2]all(net trust &amp;WF) (2)'!K76+'[2]all(net trust &amp;WF) (2)'!K88</f>
        <v>588414</v>
      </c>
      <c r="J37" s="38">
        <f t="shared" si="3"/>
        <v>4799283</v>
      </c>
      <c r="K37" s="38">
        <f t="shared" si="4"/>
        <v>1170843</v>
      </c>
      <c r="L37" s="38">
        <f t="shared" si="5"/>
        <v>1612274</v>
      </c>
      <c r="M37" s="38">
        <f t="shared" si="6"/>
        <v>2548129</v>
      </c>
      <c r="N37" s="38">
        <f t="shared" si="7"/>
        <v>5331246</v>
      </c>
      <c r="O37" s="73">
        <f t="shared" si="8"/>
        <v>61.62424938470933</v>
      </c>
      <c r="P37" s="73">
        <f t="shared" si="9"/>
        <v>59.110360186143055</v>
      </c>
      <c r="Q37" s="73">
        <f t="shared" si="10"/>
        <v>18.759953235138177</v>
      </c>
      <c r="R37" s="73">
        <f t="shared" si="11"/>
        <v>47.374455963750755</v>
      </c>
      <c r="T37" s="34" t="b">
        <f>+C37='[2]NCA RELEASES (2)'!F76+'[2]NCA RELEASES (2)'!F88</f>
        <v>1</v>
      </c>
      <c r="U37" s="34" t="b">
        <f>+D37='[2]NCA RELEASES (2)'!J76+'[2]NCA RELEASES (2)'!J88</f>
        <v>1</v>
      </c>
      <c r="V37" s="34" t="b">
        <f>+E37='[2]NCA RELEASES (2)'!K76+'[2]NCA RELEASES (2)'!K88</f>
        <v>1</v>
      </c>
      <c r="W37" s="34" t="b">
        <f>+F37='[2]NCA RELEASES (2)'!K33+'[2]NCA RELEASES (2)'!K45</f>
        <v>1</v>
      </c>
      <c r="X37" s="34" t="b">
        <f>+G37='[2]all(net trust &amp;WF) (2)'!F76+'[2]all(net trust &amp;WF) (2)'!F88</f>
        <v>1</v>
      </c>
      <c r="Y37" s="34" t="b">
        <f>+H37='[2]all(net trust &amp;WF) (2)'!J76+'[2]all(net trust &amp;WF) (2)'!J88</f>
        <v>1</v>
      </c>
      <c r="Z37" s="34" t="b">
        <f>+I37='[2]all(net trust &amp;WF) (2)'!K76+'[2]all(net trust &amp;WF) (2)'!K88</f>
        <v>1</v>
      </c>
      <c r="AA37" s="34" t="b">
        <f>+J37='[2]all(net trust &amp;WF) (2)'!K33+'[2]all(net trust &amp;WF) (2)'!K45</f>
        <v>1</v>
      </c>
    </row>
    <row r="38" spans="2:27" ht="12.75">
      <c r="B38" s="33" t="s">
        <v>280</v>
      </c>
      <c r="C38" s="38">
        <f>+'[2]NCA RELEASES (2)'!F77</f>
        <v>662</v>
      </c>
      <c r="D38" s="38">
        <f>+'[2]NCA RELEASES (2)'!J77</f>
        <v>1866</v>
      </c>
      <c r="E38" s="38">
        <f>+'[2]NCA RELEASES (2)'!K77</f>
        <v>221</v>
      </c>
      <c r="F38" s="38">
        <f t="shared" si="2"/>
        <v>2749</v>
      </c>
      <c r="G38" s="38">
        <f>+'[2]all(net trust &amp;WF) (2)'!F77</f>
        <v>662</v>
      </c>
      <c r="H38" s="38">
        <f>+'[2]all(net trust &amp;WF) (2)'!J77</f>
        <v>1588</v>
      </c>
      <c r="I38" s="38">
        <f>+'[2]all(net trust &amp;WF) (2)'!K77</f>
        <v>111</v>
      </c>
      <c r="J38" s="38">
        <f t="shared" si="3"/>
        <v>2361</v>
      </c>
      <c r="K38" s="38">
        <f t="shared" si="4"/>
        <v>0</v>
      </c>
      <c r="L38" s="38">
        <f t="shared" si="5"/>
        <v>278</v>
      </c>
      <c r="M38" s="38">
        <f t="shared" si="6"/>
        <v>110</v>
      </c>
      <c r="N38" s="38">
        <f t="shared" si="7"/>
        <v>388</v>
      </c>
      <c r="O38" s="73">
        <f t="shared" si="8"/>
        <v>100</v>
      </c>
      <c r="P38" s="73">
        <f t="shared" si="9"/>
        <v>85.10182207931403</v>
      </c>
      <c r="Q38" s="73">
        <f t="shared" si="10"/>
        <v>50.2262443438914</v>
      </c>
      <c r="R38" s="73">
        <f t="shared" si="11"/>
        <v>85.88577664605312</v>
      </c>
      <c r="T38" s="34" t="b">
        <f>+C38='[2]NCA RELEASES (2)'!F77</f>
        <v>1</v>
      </c>
      <c r="U38" s="34" t="b">
        <f>+D38='[2]NCA RELEASES (2)'!J77</f>
        <v>1</v>
      </c>
      <c r="V38" s="34" t="b">
        <f>+E38='[2]NCA RELEASES (2)'!K77</f>
        <v>1</v>
      </c>
      <c r="W38" s="34" t="b">
        <f>+F38='[2]NCA RELEASES (2)'!K34</f>
        <v>1</v>
      </c>
      <c r="X38" s="34" t="b">
        <f>+G38='[2]all(net trust &amp;WF) (2)'!F77</f>
        <v>1</v>
      </c>
      <c r="Y38" s="34" t="b">
        <f>+H38='[2]all(net trust &amp;WF) (2)'!J77</f>
        <v>1</v>
      </c>
      <c r="Z38" s="34" t="b">
        <f>+I38='[2]all(net trust &amp;WF) (2)'!K77</f>
        <v>1</v>
      </c>
      <c r="AA38" s="34" t="b">
        <f>+J38='[2]all(net trust &amp;WF) (2)'!K34</f>
        <v>1</v>
      </c>
    </row>
    <row r="39" spans="2:27" ht="12.75">
      <c r="B39" s="33" t="s">
        <v>281</v>
      </c>
      <c r="C39" s="38">
        <f>+'[2]NCA RELEASES (2)'!F78</f>
        <v>4620017</v>
      </c>
      <c r="D39" s="38">
        <f>+'[2]NCA RELEASES (2)'!J78</f>
        <v>5137424</v>
      </c>
      <c r="E39" s="38">
        <f>+'[2]NCA RELEASES (2)'!K78</f>
        <v>1479553</v>
      </c>
      <c r="F39" s="38">
        <f t="shared" si="2"/>
        <v>11236994</v>
      </c>
      <c r="G39" s="38">
        <f>+'[2]all(net trust &amp;WF) (2)'!F78</f>
        <v>4609794</v>
      </c>
      <c r="H39" s="38">
        <f>+'[2]all(net trust &amp;WF) (2)'!J78</f>
        <v>4850719</v>
      </c>
      <c r="I39" s="38">
        <f>+'[2]all(net trust &amp;WF) (2)'!K78</f>
        <v>1266896</v>
      </c>
      <c r="J39" s="38">
        <f t="shared" si="3"/>
        <v>10727409</v>
      </c>
      <c r="K39" s="38">
        <f t="shared" si="4"/>
        <v>10223</v>
      </c>
      <c r="L39" s="38">
        <f t="shared" si="5"/>
        <v>286705</v>
      </c>
      <c r="M39" s="38">
        <f t="shared" si="6"/>
        <v>212657</v>
      </c>
      <c r="N39" s="38">
        <f t="shared" si="7"/>
        <v>509585</v>
      </c>
      <c r="O39" s="73">
        <f t="shared" si="8"/>
        <v>99.77872375794288</v>
      </c>
      <c r="P39" s="73">
        <f t="shared" si="9"/>
        <v>94.41928484002877</v>
      </c>
      <c r="Q39" s="73">
        <f t="shared" si="10"/>
        <v>85.62694273202784</v>
      </c>
      <c r="R39" s="73">
        <f t="shared" si="11"/>
        <v>95.46511282287771</v>
      </c>
      <c r="T39" s="34" t="b">
        <f>+C39='[2]NCA RELEASES (2)'!F78</f>
        <v>1</v>
      </c>
      <c r="U39" s="34" t="b">
        <f>+D39='[2]NCA RELEASES (2)'!J78</f>
        <v>1</v>
      </c>
      <c r="V39" s="34" t="b">
        <f>+E39='[2]NCA RELEASES (2)'!K78</f>
        <v>1</v>
      </c>
      <c r="W39" s="34" t="b">
        <f>+F39='[2]NCA RELEASES (2)'!K35</f>
        <v>1</v>
      </c>
      <c r="X39" s="34" t="b">
        <f>+G39='[2]all(net trust &amp;WF) (2)'!F78</f>
        <v>1</v>
      </c>
      <c r="Y39" s="34" t="b">
        <f>+H39='[2]all(net trust &amp;WF) (2)'!J78</f>
        <v>1</v>
      </c>
      <c r="Z39" s="34" t="b">
        <f>+I39='[2]all(net trust &amp;WF) (2)'!K78</f>
        <v>1</v>
      </c>
      <c r="AA39" s="34" t="b">
        <f>+J39='[2]all(net trust &amp;WF) (2)'!K35</f>
        <v>1</v>
      </c>
    </row>
    <row r="40" spans="2:27" ht="12.75">
      <c r="B40" s="33" t="s">
        <v>282</v>
      </c>
      <c r="C40" s="38">
        <f>+'[2]NCA RELEASES (2)'!F79</f>
        <v>346324</v>
      </c>
      <c r="D40" s="38">
        <f>+'[2]NCA RELEASES (2)'!J79</f>
        <v>343209</v>
      </c>
      <c r="E40" s="38">
        <f>+'[2]NCA RELEASES (2)'!K79</f>
        <v>86238</v>
      </c>
      <c r="F40" s="38">
        <f t="shared" si="2"/>
        <v>775771</v>
      </c>
      <c r="G40" s="38">
        <f>+'[2]all(net trust &amp;WF) (2)'!F79</f>
        <v>344012</v>
      </c>
      <c r="H40" s="38">
        <f>+'[2]all(net trust &amp;WF) (2)'!J79</f>
        <v>339360</v>
      </c>
      <c r="I40" s="38">
        <f>+'[2]all(net trust &amp;WF) (2)'!K79</f>
        <v>63490</v>
      </c>
      <c r="J40" s="38">
        <f t="shared" si="3"/>
        <v>746862</v>
      </c>
      <c r="K40" s="38">
        <f t="shared" si="4"/>
        <v>2312</v>
      </c>
      <c r="L40" s="38">
        <f t="shared" si="5"/>
        <v>3849</v>
      </c>
      <c r="M40" s="38">
        <f t="shared" si="6"/>
        <v>22748</v>
      </c>
      <c r="N40" s="38">
        <f t="shared" si="7"/>
        <v>28909</v>
      </c>
      <c r="O40" s="73">
        <f t="shared" si="8"/>
        <v>99.33241704300019</v>
      </c>
      <c r="P40" s="73">
        <f t="shared" si="9"/>
        <v>98.87852591278201</v>
      </c>
      <c r="Q40" s="73">
        <f t="shared" si="10"/>
        <v>73.6218372411234</v>
      </c>
      <c r="R40" s="73">
        <f t="shared" si="11"/>
        <v>96.27351370443081</v>
      </c>
      <c r="T40" s="34" t="b">
        <f>+C40='[2]NCA RELEASES (2)'!F79</f>
        <v>1</v>
      </c>
      <c r="U40" s="34" t="b">
        <f>+D40='[2]NCA RELEASES (2)'!J79</f>
        <v>1</v>
      </c>
      <c r="V40" s="34" t="b">
        <f>+E40='[2]NCA RELEASES (2)'!K79</f>
        <v>1</v>
      </c>
      <c r="W40" s="34" t="b">
        <f>+F40='[2]NCA RELEASES (2)'!K36</f>
        <v>1</v>
      </c>
      <c r="X40" s="34" t="b">
        <f>+G40='[2]all(net trust &amp;WF) (2)'!F79</f>
        <v>1</v>
      </c>
      <c r="Y40" s="34" t="b">
        <f>+H40='[2]all(net trust &amp;WF) (2)'!J79</f>
        <v>1</v>
      </c>
      <c r="Z40" s="34" t="b">
        <f>+I40='[2]all(net trust &amp;WF) (2)'!K79</f>
        <v>1</v>
      </c>
      <c r="AA40" s="34" t="b">
        <f>+J40='[2]all(net trust &amp;WF) (2)'!K36</f>
        <v>1</v>
      </c>
    </row>
    <row r="41" spans="2:27" ht="12.75">
      <c r="B41" s="33" t="s">
        <v>283</v>
      </c>
      <c r="C41" s="38">
        <f>+'[2]NCA RELEASES (2)'!F80</f>
        <v>1991505</v>
      </c>
      <c r="D41" s="38">
        <f>+'[2]NCA RELEASES (2)'!J80</f>
        <v>2253748</v>
      </c>
      <c r="E41" s="38">
        <f>+'[2]NCA RELEASES (2)'!K80</f>
        <v>658341</v>
      </c>
      <c r="F41" s="38">
        <f t="shared" si="2"/>
        <v>4903594</v>
      </c>
      <c r="G41" s="38">
        <f>+'[2]all(net trust &amp;WF) (2)'!F80</f>
        <v>1672245</v>
      </c>
      <c r="H41" s="38">
        <f>+'[2]all(net trust &amp;WF) (2)'!J80</f>
        <v>2110164</v>
      </c>
      <c r="I41" s="38">
        <f>+'[2]all(net trust &amp;WF) (2)'!K80</f>
        <v>274946</v>
      </c>
      <c r="J41" s="38">
        <f t="shared" si="3"/>
        <v>4057355</v>
      </c>
      <c r="K41" s="38">
        <f t="shared" si="4"/>
        <v>319260</v>
      </c>
      <c r="L41" s="38">
        <f t="shared" si="5"/>
        <v>143584</v>
      </c>
      <c r="M41" s="38">
        <f t="shared" si="6"/>
        <v>383395</v>
      </c>
      <c r="N41" s="38">
        <f t="shared" si="7"/>
        <v>846239</v>
      </c>
      <c r="O41" s="73">
        <f t="shared" si="8"/>
        <v>83.96890793646011</v>
      </c>
      <c r="P41" s="73">
        <f t="shared" si="9"/>
        <v>93.62910139021754</v>
      </c>
      <c r="Q41" s="73">
        <f t="shared" si="10"/>
        <v>41.763463007772565</v>
      </c>
      <c r="R41" s="73">
        <f t="shared" si="11"/>
        <v>82.74247419341813</v>
      </c>
      <c r="T41" s="34" t="b">
        <f>+C41='[2]NCA RELEASES (2)'!F80</f>
        <v>1</v>
      </c>
      <c r="U41" s="34" t="b">
        <f>+D41='[2]NCA RELEASES (2)'!J80</f>
        <v>1</v>
      </c>
      <c r="V41" s="34" t="b">
        <f>+E41='[2]NCA RELEASES (2)'!K80</f>
        <v>1</v>
      </c>
      <c r="W41" s="34" t="b">
        <f>+F41='[2]NCA RELEASES (2)'!K37</f>
        <v>1</v>
      </c>
      <c r="X41" s="34" t="b">
        <f>+G41='[2]all(net trust &amp;WF) (2)'!F80</f>
        <v>1</v>
      </c>
      <c r="Y41" s="34" t="b">
        <f>+H41='[2]all(net trust &amp;WF) (2)'!J80</f>
        <v>1</v>
      </c>
      <c r="Z41" s="34" t="b">
        <f>+I41='[2]all(net trust &amp;WF) (2)'!K80</f>
        <v>1</v>
      </c>
      <c r="AA41" s="34" t="b">
        <f>+J41='[2]all(net trust &amp;WF) (2)'!K37</f>
        <v>1</v>
      </c>
    </row>
    <row r="42" spans="2:27" ht="12.75">
      <c r="B42" s="33" t="s">
        <v>284</v>
      </c>
      <c r="C42" s="38">
        <f>+'[2]NCA RELEASES (2)'!F81</f>
        <v>625584</v>
      </c>
      <c r="D42" s="38">
        <f>+'[2]NCA RELEASES (2)'!J81</f>
        <v>1711841</v>
      </c>
      <c r="E42" s="38">
        <f>+'[2]NCA RELEASES (2)'!K81</f>
        <v>206022</v>
      </c>
      <c r="F42" s="38">
        <f t="shared" si="2"/>
        <v>2543447</v>
      </c>
      <c r="G42" s="38">
        <f>+'[2]all(net trust &amp;WF) (2)'!F81</f>
        <v>622162</v>
      </c>
      <c r="H42" s="38">
        <f>+'[2]all(net trust &amp;WF) (2)'!J81</f>
        <v>1715208</v>
      </c>
      <c r="I42" s="38">
        <f>+'[2]all(net trust &amp;WF) (2)'!K81</f>
        <v>32058</v>
      </c>
      <c r="J42" s="38">
        <f t="shared" si="3"/>
        <v>2369428</v>
      </c>
      <c r="K42" s="38">
        <f t="shared" si="4"/>
        <v>3422</v>
      </c>
      <c r="L42" s="38">
        <f t="shared" si="5"/>
        <v>-3367</v>
      </c>
      <c r="M42" s="38">
        <f t="shared" si="6"/>
        <v>173964</v>
      </c>
      <c r="N42" s="38">
        <f t="shared" si="7"/>
        <v>174019</v>
      </c>
      <c r="O42" s="73">
        <f t="shared" si="8"/>
        <v>99.45299112509272</v>
      </c>
      <c r="P42" s="73">
        <f t="shared" si="9"/>
        <v>100.1966888279928</v>
      </c>
      <c r="Q42" s="73">
        <f t="shared" si="10"/>
        <v>15.560474124122667</v>
      </c>
      <c r="R42" s="73">
        <f t="shared" si="11"/>
        <v>93.1581432599146</v>
      </c>
      <c r="T42" s="34" t="b">
        <f>+C42='[2]NCA RELEASES (2)'!F81</f>
        <v>1</v>
      </c>
      <c r="U42" s="34" t="b">
        <f>+D42='[2]NCA RELEASES (2)'!J81</f>
        <v>1</v>
      </c>
      <c r="V42" s="34" t="b">
        <f>+E42='[2]NCA RELEASES (2)'!K81</f>
        <v>1</v>
      </c>
      <c r="W42" s="34" t="b">
        <f>+F42='[2]NCA RELEASES (2)'!K38</f>
        <v>1</v>
      </c>
      <c r="X42" s="34" t="b">
        <f>+G42='[2]all(net trust &amp;WF) (2)'!F81</f>
        <v>1</v>
      </c>
      <c r="Y42" s="34" t="b">
        <f>+H42='[2]all(net trust &amp;WF) (2)'!J81</f>
        <v>1</v>
      </c>
      <c r="Z42" s="34" t="b">
        <f>+I42='[2]all(net trust &amp;WF) (2)'!K81</f>
        <v>1</v>
      </c>
      <c r="AA42" s="34" t="b">
        <f>+J42='[2]all(net trust &amp;WF) (2)'!K38</f>
        <v>1</v>
      </c>
    </row>
    <row r="43" spans="2:27" ht="12.75">
      <c r="B43" s="33" t="s">
        <v>285</v>
      </c>
      <c r="C43" s="38">
        <f>+'[2]NCA RELEASES (2)'!F82</f>
        <v>377889</v>
      </c>
      <c r="D43" s="38">
        <f>+'[2]NCA RELEASES (2)'!J82</f>
        <v>464549</v>
      </c>
      <c r="E43" s="38">
        <f>+'[2]NCA RELEASES (2)'!K82</f>
        <v>136952</v>
      </c>
      <c r="F43" s="38">
        <f t="shared" si="2"/>
        <v>979390</v>
      </c>
      <c r="G43" s="38">
        <f>+'[2]all(net trust &amp;WF) (2)'!F82</f>
        <v>377725</v>
      </c>
      <c r="H43" s="38">
        <f>+'[2]all(net trust &amp;WF) (2)'!J82</f>
        <v>464307</v>
      </c>
      <c r="I43" s="38">
        <f>+'[2]all(net trust &amp;WF) (2)'!K82</f>
        <v>55843</v>
      </c>
      <c r="J43" s="38">
        <f t="shared" si="3"/>
        <v>897875</v>
      </c>
      <c r="K43" s="38">
        <f t="shared" si="4"/>
        <v>164</v>
      </c>
      <c r="L43" s="38">
        <f t="shared" si="5"/>
        <v>242</v>
      </c>
      <c r="M43" s="38">
        <f t="shared" si="6"/>
        <v>81109</v>
      </c>
      <c r="N43" s="38">
        <f t="shared" si="7"/>
        <v>81515</v>
      </c>
      <c r="O43" s="73">
        <f t="shared" si="8"/>
        <v>99.95660101246663</v>
      </c>
      <c r="P43" s="73">
        <f t="shared" si="9"/>
        <v>99.94790646411896</v>
      </c>
      <c r="Q43" s="73">
        <f t="shared" si="10"/>
        <v>40.77560021029266</v>
      </c>
      <c r="R43" s="73">
        <f t="shared" si="11"/>
        <v>91.67696219075138</v>
      </c>
      <c r="T43" s="34" t="b">
        <f>+C43='[2]NCA RELEASES (2)'!F82</f>
        <v>1</v>
      </c>
      <c r="U43" s="34" t="b">
        <f>+D43='[2]NCA RELEASES (2)'!J82</f>
        <v>1</v>
      </c>
      <c r="V43" s="34" t="b">
        <f>+E43='[2]NCA RELEASES (2)'!K82</f>
        <v>1</v>
      </c>
      <c r="W43" s="34" t="b">
        <f>+F43='[2]NCA RELEASES (2)'!K39</f>
        <v>1</v>
      </c>
      <c r="X43" s="34" t="b">
        <f>+G43='[2]all(net trust &amp;WF) (2)'!F82</f>
        <v>1</v>
      </c>
      <c r="Y43" s="34" t="b">
        <f>+H43='[2]all(net trust &amp;WF) (2)'!J82</f>
        <v>1</v>
      </c>
      <c r="Z43" s="34" t="b">
        <f>+I43='[2]all(net trust &amp;WF) (2)'!K82</f>
        <v>1</v>
      </c>
      <c r="AA43" s="34" t="b">
        <f>+J43='[2]all(net trust &amp;WF) (2)'!K39</f>
        <v>1</v>
      </c>
    </row>
    <row r="44" spans="2:27" ht="12.75">
      <c r="B44" s="33" t="s">
        <v>286</v>
      </c>
      <c r="C44" s="38">
        <f>+'[2]NCA RELEASES (2)'!F83</f>
        <v>81599</v>
      </c>
      <c r="D44" s="38">
        <f>+'[2]NCA RELEASES (2)'!J83</f>
        <v>86298</v>
      </c>
      <c r="E44" s="38">
        <f>+'[2]NCA RELEASES (2)'!K83</f>
        <v>30762</v>
      </c>
      <c r="F44" s="38">
        <f t="shared" si="2"/>
        <v>198659</v>
      </c>
      <c r="G44" s="38">
        <f>+'[2]all(net trust &amp;WF) (2)'!F83</f>
        <v>80422</v>
      </c>
      <c r="H44" s="38">
        <f>+'[2]all(net trust &amp;WF) (2)'!J83</f>
        <v>86607</v>
      </c>
      <c r="I44" s="38">
        <f>+'[2]all(net trust &amp;WF) (2)'!K83</f>
        <v>19780</v>
      </c>
      <c r="J44" s="38">
        <f t="shared" si="3"/>
        <v>186809</v>
      </c>
      <c r="K44" s="38">
        <f t="shared" si="4"/>
        <v>1177</v>
      </c>
      <c r="L44" s="38">
        <f t="shared" si="5"/>
        <v>-309</v>
      </c>
      <c r="M44" s="38">
        <f t="shared" si="6"/>
        <v>10982</v>
      </c>
      <c r="N44" s="38">
        <f t="shared" si="7"/>
        <v>11850</v>
      </c>
      <c r="O44" s="73">
        <f t="shared" si="8"/>
        <v>98.55758036250444</v>
      </c>
      <c r="P44" s="73">
        <f t="shared" si="9"/>
        <v>100.35806160050058</v>
      </c>
      <c r="Q44" s="73">
        <f t="shared" si="10"/>
        <v>64.30011052597361</v>
      </c>
      <c r="R44" s="73">
        <f t="shared" si="11"/>
        <v>94.03500470655747</v>
      </c>
      <c r="T44" s="34" t="b">
        <f>+C44='[2]NCA RELEASES (2)'!F83</f>
        <v>1</v>
      </c>
      <c r="U44" s="34" t="b">
        <f>+D44='[2]NCA RELEASES (2)'!J83</f>
        <v>1</v>
      </c>
      <c r="V44" s="34" t="b">
        <f>+E44='[2]NCA RELEASES (2)'!K83</f>
        <v>1</v>
      </c>
      <c r="W44" s="34" t="b">
        <f>+F44='[2]NCA RELEASES (2)'!K40</f>
        <v>1</v>
      </c>
      <c r="X44" s="34" t="b">
        <f>+G44='[2]all(net trust &amp;WF) (2)'!F83</f>
        <v>1</v>
      </c>
      <c r="Y44" s="34" t="b">
        <f>+H44='[2]all(net trust &amp;WF) (2)'!J83</f>
        <v>1</v>
      </c>
      <c r="Z44" s="34" t="b">
        <f>+I44='[2]all(net trust &amp;WF) (2)'!K83</f>
        <v>1</v>
      </c>
      <c r="AA44" s="34" t="b">
        <f>+J44='[2]all(net trust &amp;WF) (2)'!K40</f>
        <v>1</v>
      </c>
    </row>
    <row r="45" spans="2:27" ht="12.75">
      <c r="B45" s="33" t="s">
        <v>287</v>
      </c>
      <c r="C45" s="38">
        <f>+'[2]NCA RELEASES (2)'!F84</f>
        <v>3494684</v>
      </c>
      <c r="D45" s="38">
        <f>+'[2]NCA RELEASES (2)'!J84</f>
        <v>5927402</v>
      </c>
      <c r="E45" s="38">
        <f>+'[2]NCA RELEASES (2)'!K84</f>
        <v>2676448</v>
      </c>
      <c r="F45" s="38">
        <f t="shared" si="2"/>
        <v>12098534</v>
      </c>
      <c r="G45" s="38">
        <f>+'[2]all(net trust &amp;WF) (2)'!F84</f>
        <v>3411751</v>
      </c>
      <c r="H45" s="38">
        <f>+'[2]all(net trust &amp;WF) (2)'!J84</f>
        <v>5795999</v>
      </c>
      <c r="I45" s="38">
        <f>+'[2]all(net trust &amp;WF) (2)'!K84</f>
        <v>853065</v>
      </c>
      <c r="J45" s="38">
        <f t="shared" si="3"/>
        <v>10060815</v>
      </c>
      <c r="K45" s="38">
        <f t="shared" si="4"/>
        <v>82933</v>
      </c>
      <c r="L45" s="38">
        <f t="shared" si="5"/>
        <v>131403</v>
      </c>
      <c r="M45" s="38">
        <f t="shared" si="6"/>
        <v>1823383</v>
      </c>
      <c r="N45" s="38">
        <f t="shared" si="7"/>
        <v>2037719</v>
      </c>
      <c r="O45" s="73">
        <f t="shared" si="8"/>
        <v>97.62688128597607</v>
      </c>
      <c r="P45" s="73">
        <f t="shared" si="9"/>
        <v>97.78312657046038</v>
      </c>
      <c r="Q45" s="73">
        <f t="shared" si="10"/>
        <v>31.873027236097997</v>
      </c>
      <c r="R45" s="73">
        <f t="shared" si="11"/>
        <v>83.15730649680366</v>
      </c>
      <c r="T45" s="34" t="b">
        <f>+C45='[2]NCA RELEASES (2)'!F84</f>
        <v>1</v>
      </c>
      <c r="U45" s="34" t="b">
        <f>+D45='[2]NCA RELEASES (2)'!J84</f>
        <v>1</v>
      </c>
      <c r="V45" s="34" t="b">
        <f>+E45='[2]NCA RELEASES (2)'!K84</f>
        <v>1</v>
      </c>
      <c r="W45" s="34" t="b">
        <f>+F45='[2]NCA RELEASES (2)'!K41</f>
        <v>1</v>
      </c>
      <c r="X45" s="34" t="b">
        <f>+G45='[2]all(net trust &amp;WF) (2)'!F84</f>
        <v>1</v>
      </c>
      <c r="Y45" s="34" t="b">
        <f>+H45='[2]all(net trust &amp;WF) (2)'!J84</f>
        <v>1</v>
      </c>
      <c r="Z45" s="34" t="b">
        <f>+I45='[2]all(net trust &amp;WF) (2)'!K84</f>
        <v>1</v>
      </c>
      <c r="AA45" s="34" t="b">
        <f>+J45='[2]all(net trust &amp;WF) (2)'!K41</f>
        <v>1</v>
      </c>
    </row>
    <row r="46" spans="3:18" ht="12.75">
      <c r="C46" s="38"/>
      <c r="D46" s="38"/>
      <c r="E46" s="38"/>
      <c r="F46" s="38"/>
      <c r="G46" s="38"/>
      <c r="H46" s="38"/>
      <c r="I46" s="38"/>
      <c r="J46" s="38"/>
      <c r="K46" s="38"/>
      <c r="L46" s="38"/>
      <c r="M46" s="38"/>
      <c r="N46" s="38"/>
      <c r="O46" s="73"/>
      <c r="P46" s="73"/>
      <c r="Q46" s="73"/>
      <c r="R46" s="73"/>
    </row>
    <row r="47" spans="1:18" ht="15">
      <c r="A47" s="33" t="s">
        <v>288</v>
      </c>
      <c r="C47" s="43">
        <f aca="true" t="shared" si="12" ref="C47:N47">SUM(C49:C51)</f>
        <v>87426598</v>
      </c>
      <c r="D47" s="43">
        <f t="shared" si="12"/>
        <v>140330654</v>
      </c>
      <c r="E47" s="43">
        <f t="shared" si="12"/>
        <v>38508602</v>
      </c>
      <c r="F47" s="43">
        <f t="shared" si="12"/>
        <v>266265854</v>
      </c>
      <c r="G47" s="43">
        <f t="shared" si="12"/>
        <v>87262564</v>
      </c>
      <c r="H47" s="43">
        <f t="shared" si="12"/>
        <v>139782515</v>
      </c>
      <c r="I47" s="43">
        <f t="shared" si="12"/>
        <v>35160982</v>
      </c>
      <c r="J47" s="43">
        <f t="shared" si="12"/>
        <v>262206061</v>
      </c>
      <c r="K47" s="43">
        <f t="shared" si="12"/>
        <v>164034</v>
      </c>
      <c r="L47" s="43">
        <f t="shared" si="12"/>
        <v>548139</v>
      </c>
      <c r="M47" s="43">
        <f t="shared" si="12"/>
        <v>3347620</v>
      </c>
      <c r="N47" s="43">
        <f t="shared" si="12"/>
        <v>4059793</v>
      </c>
      <c r="O47" s="73">
        <f>+G47/C47*100</f>
        <v>99.81237517671681</v>
      </c>
      <c r="P47" s="73">
        <f>+H47/D47*100</f>
        <v>99.60939468008179</v>
      </c>
      <c r="Q47" s="73">
        <f>+I47/E47*100</f>
        <v>91.3068254204606</v>
      </c>
      <c r="R47" s="73">
        <f>+J47/F47*100</f>
        <v>98.47528590729475</v>
      </c>
    </row>
    <row r="48" spans="3:18" ht="12.75">
      <c r="C48" s="38"/>
      <c r="D48" s="38"/>
      <c r="E48" s="38"/>
      <c r="F48" s="38"/>
      <c r="G48" s="38"/>
      <c r="H48" s="38"/>
      <c r="I48" s="38"/>
      <c r="J48" s="38"/>
      <c r="K48" s="38"/>
      <c r="L48" s="38"/>
      <c r="M48" s="38"/>
      <c r="N48" s="38"/>
      <c r="O48" s="73"/>
      <c r="P48" s="73"/>
      <c r="Q48" s="73"/>
      <c r="R48" s="73"/>
    </row>
    <row r="49" spans="2:27" ht="12.75">
      <c r="B49" s="33" t="s">
        <v>289</v>
      </c>
      <c r="C49" s="38">
        <f>+'[2]NCA RELEASES (2)'!F85</f>
        <v>1824847</v>
      </c>
      <c r="D49" s="38">
        <f>+'[2]NCA RELEASES (2)'!J85</f>
        <v>48139432</v>
      </c>
      <c r="E49" s="38">
        <f>+'[2]NCA RELEASES (2)'!K85</f>
        <v>6668843</v>
      </c>
      <c r="F49" s="38">
        <f>SUM(C49:E49)</f>
        <v>56633122</v>
      </c>
      <c r="G49" s="38">
        <f>+'[2]all(net trust &amp;WF) (2)'!F85</f>
        <v>1661710</v>
      </c>
      <c r="H49" s="38">
        <f>+'[2]all(net trust &amp;WF) (2)'!J85</f>
        <v>48127239</v>
      </c>
      <c r="I49" s="38">
        <f>+'[2]all(net trust &amp;WF) (2)'!K85</f>
        <v>6628454</v>
      </c>
      <c r="J49" s="38">
        <f>SUM(G49:I49)</f>
        <v>56417403</v>
      </c>
      <c r="K49" s="38">
        <f>+C49-G49</f>
        <v>163137</v>
      </c>
      <c r="L49" s="38">
        <f>+D49-H49</f>
        <v>12193</v>
      </c>
      <c r="M49" s="38">
        <f>+E49-I49</f>
        <v>40389</v>
      </c>
      <c r="N49" s="38">
        <f>SUM(K49:M49)</f>
        <v>215719</v>
      </c>
      <c r="O49" s="73">
        <f>+G49/C49*100</f>
        <v>91.06023683081375</v>
      </c>
      <c r="P49" s="73">
        <f>+H49/D49*100</f>
        <v>99.97467149176168</v>
      </c>
      <c r="Q49" s="73">
        <f>+I49/E49*100</f>
        <v>99.39436271029322</v>
      </c>
      <c r="R49" s="73">
        <f>+J49/F49*100</f>
        <v>99.61909392881431</v>
      </c>
      <c r="T49" s="34" t="b">
        <f>+C49='[2]NCA RELEASES (2)'!F85</f>
        <v>1</v>
      </c>
      <c r="U49" s="34" t="b">
        <f>+D49='[2]NCA RELEASES (2)'!J85</f>
        <v>1</v>
      </c>
      <c r="V49" s="34" t="b">
        <f>+E49='[2]NCA RELEASES (2)'!K85</f>
        <v>1</v>
      </c>
      <c r="W49" s="34" t="b">
        <f>+F49='[2]NCA RELEASES (2)'!K42</f>
        <v>1</v>
      </c>
      <c r="X49" s="34" t="b">
        <f>+G49='[2]all(net trust &amp;WF) (2)'!F85</f>
        <v>1</v>
      </c>
      <c r="Y49" s="34" t="b">
        <f>+H49='[2]all(net trust &amp;WF) (2)'!J85</f>
        <v>1</v>
      </c>
      <c r="Z49" s="34" t="b">
        <f>+I49='[2]all(net trust &amp;WF) (2)'!K85</f>
        <v>1</v>
      </c>
      <c r="AA49" s="34" t="b">
        <f>+J49='[2]all(net trust &amp;WF) (2)'!K42</f>
        <v>1</v>
      </c>
    </row>
    <row r="50" spans="2:18" ht="14.25">
      <c r="B50" s="33" t="s">
        <v>360</v>
      </c>
      <c r="C50" s="38"/>
      <c r="D50" s="38"/>
      <c r="E50" s="38"/>
      <c r="F50" s="38"/>
      <c r="G50" s="38"/>
      <c r="H50" s="38"/>
      <c r="I50" s="38"/>
      <c r="J50" s="38"/>
      <c r="K50" s="38"/>
      <c r="L50" s="38"/>
      <c r="M50" s="38"/>
      <c r="N50" s="38"/>
      <c r="O50" s="73"/>
      <c r="P50" s="73"/>
      <c r="Q50" s="73"/>
      <c r="R50" s="73"/>
    </row>
    <row r="51" spans="2:27" ht="14.25">
      <c r="B51" s="33" t="s">
        <v>361</v>
      </c>
      <c r="C51" s="38">
        <f>+'[2]NCA RELEASES (2)'!F86+'[2]NCA RELEASES (2)'!F87</f>
        <v>85601751</v>
      </c>
      <c r="D51" s="38">
        <f>+'[2]NCA RELEASES (2)'!J86+'[2]NCA RELEASES (2)'!J87</f>
        <v>92191222</v>
      </c>
      <c r="E51" s="38">
        <f>+'[2]NCA RELEASES (2)'!K86+'[2]NCA RELEASES (2)'!K87</f>
        <v>31839759</v>
      </c>
      <c r="F51" s="38">
        <f>SUM(C51:E51)</f>
        <v>209632732</v>
      </c>
      <c r="G51" s="38">
        <f>+'[2]all(net trust &amp;WF) (2)'!F86+'[2]all(net trust &amp;WF) (2)'!F87</f>
        <v>85600854</v>
      </c>
      <c r="H51" s="38">
        <f>+'[2]all(net trust &amp;WF) (2)'!J86+'[2]all(net trust &amp;WF) (2)'!J87</f>
        <v>91655276</v>
      </c>
      <c r="I51" s="38">
        <f>+'[2]all(net trust &amp;WF) (2)'!K86+'[2]all(net trust &amp;WF) (2)'!K87</f>
        <v>28532528</v>
      </c>
      <c r="J51" s="38">
        <f>SUM(G51:I51)</f>
        <v>205788658</v>
      </c>
      <c r="K51" s="38">
        <f aca="true" t="shared" si="13" ref="K51:M52">+C51-G51</f>
        <v>897</v>
      </c>
      <c r="L51" s="38">
        <f t="shared" si="13"/>
        <v>535946</v>
      </c>
      <c r="M51" s="38">
        <f t="shared" si="13"/>
        <v>3307231</v>
      </c>
      <c r="N51" s="38">
        <f>SUM(K51:M51)</f>
        <v>3844074</v>
      </c>
      <c r="O51" s="73">
        <f>+G51/C51*100</f>
        <v>99.99895212423867</v>
      </c>
      <c r="P51" s="73">
        <f>+H51/D51*100</f>
        <v>99.41865831868462</v>
      </c>
      <c r="Q51" s="73">
        <f>+I51/E51*100</f>
        <v>89.61288934379184</v>
      </c>
      <c r="R51" s="73">
        <f>+J51/F51*100</f>
        <v>98.16628159003338</v>
      </c>
      <c r="T51" s="34" t="b">
        <f>+C51='[2]NCA RELEASES (2)'!F86+'[2]NCA RELEASES (2)'!F87</f>
        <v>1</v>
      </c>
      <c r="U51" s="34" t="b">
        <f>+D51='[2]NCA RELEASES (2)'!J86+'[2]NCA RELEASES (2)'!J87</f>
        <v>1</v>
      </c>
      <c r="V51" s="34" t="b">
        <f>+E51='[2]NCA RELEASES (2)'!K86+'[2]NCA RELEASES (2)'!K87</f>
        <v>1</v>
      </c>
      <c r="W51" s="34" t="b">
        <f>+F51='[2]NCA RELEASES (2)'!K43+'[2]NCA RELEASES (2)'!K44</f>
        <v>1</v>
      </c>
      <c r="X51" s="34" t="b">
        <f>+G51='[2]all(net trust &amp;WF) (2)'!F86+'[2]all(net trust &amp;WF) (2)'!F87</f>
        <v>1</v>
      </c>
      <c r="Y51" s="34" t="b">
        <f>+H51='[2]all(net trust &amp;WF) (2)'!J86+'[2]all(net trust &amp;WF) (2)'!J87</f>
        <v>1</v>
      </c>
      <c r="Z51" s="34" t="b">
        <f>+I51='[2]all(net trust &amp;WF) (2)'!K86+'[2]all(net trust &amp;WF) (2)'!K87</f>
        <v>1</v>
      </c>
      <c r="AA51" s="34" t="b">
        <f>+J51='[2]all(net trust &amp;WF) (2)'!K43+'[2]all(net trust &amp;WF) (2)'!K44</f>
        <v>1</v>
      </c>
    </row>
    <row r="52" spans="2:27" ht="12.75">
      <c r="B52" s="33" t="s">
        <v>290</v>
      </c>
      <c r="C52" s="38">
        <f>+'[2]NCA RELEASES (2)'!F87</f>
        <v>152</v>
      </c>
      <c r="D52" s="38">
        <f>+'[2]NCA RELEASES (2)'!J87</f>
        <v>1107540</v>
      </c>
      <c r="E52" s="38">
        <f>+'[2]NCA RELEASES (2)'!K87</f>
        <v>105126</v>
      </c>
      <c r="F52" s="38">
        <f>SUM(C52:E52)</f>
        <v>1212818</v>
      </c>
      <c r="G52" s="38">
        <f>+'[2]all(net trust &amp;WF) (2)'!F87</f>
        <v>152</v>
      </c>
      <c r="H52" s="38">
        <f>+'[2]all(net trust &amp;WF) (2)'!J87</f>
        <v>1107536</v>
      </c>
      <c r="I52" s="38">
        <f>+'[2]all(net trust &amp;WF) (2)'!K87</f>
        <v>2588</v>
      </c>
      <c r="J52" s="38">
        <f>SUM(G52:I52)</f>
        <v>1110276</v>
      </c>
      <c r="K52" s="38">
        <f t="shared" si="13"/>
        <v>0</v>
      </c>
      <c r="L52" s="38">
        <f t="shared" si="13"/>
        <v>4</v>
      </c>
      <c r="M52" s="38">
        <f t="shared" si="13"/>
        <v>102538</v>
      </c>
      <c r="N52" s="38">
        <f>SUM(K52:M52)</f>
        <v>102542</v>
      </c>
      <c r="O52" s="73">
        <f>+G52/C52*100</f>
        <v>100</v>
      </c>
      <c r="P52" s="73">
        <f>+H52/D52*100</f>
        <v>99.99963883922929</v>
      </c>
      <c r="Q52" s="73"/>
      <c r="R52" s="73">
        <f>+J52/F52*100</f>
        <v>91.54514527323968</v>
      </c>
      <c r="T52" s="34" t="b">
        <f>+C52='[2]NCA RELEASES (2)'!F87</f>
        <v>1</v>
      </c>
      <c r="U52" s="34" t="b">
        <f>+D52='[2]NCA RELEASES (2)'!J87</f>
        <v>1</v>
      </c>
      <c r="V52" s="34" t="b">
        <f>+E52='[2]NCA RELEASES (2)'!K87</f>
        <v>1</v>
      </c>
      <c r="W52" s="34" t="b">
        <f>+F52='[2]NCA RELEASES (2)'!K44</f>
        <v>1</v>
      </c>
      <c r="X52" s="34" t="b">
        <f>+G52='[2]all(net trust &amp;WF) (2)'!F87</f>
        <v>1</v>
      </c>
      <c r="Y52" s="34" t="b">
        <f>+H52='[2]all(net trust &amp;WF) (2)'!J87</f>
        <v>1</v>
      </c>
      <c r="Z52" s="34" t="b">
        <f>+I52='[2]all(net trust &amp;WF) (2)'!K87</f>
        <v>1</v>
      </c>
      <c r="AA52" s="34" t="b">
        <f>+J52='[2]all(net trust &amp;WF) (2)'!K44</f>
        <v>1</v>
      </c>
    </row>
    <row r="53" spans="2:14" ht="12.75">
      <c r="B53" s="33" t="s">
        <v>350</v>
      </c>
      <c r="C53" s="38"/>
      <c r="D53" s="38"/>
      <c r="E53" s="38"/>
      <c r="F53" s="38"/>
      <c r="G53" s="38"/>
      <c r="H53" s="38"/>
      <c r="I53" s="38"/>
      <c r="J53" s="38"/>
      <c r="K53" s="38"/>
      <c r="L53" s="38"/>
      <c r="M53" s="38"/>
      <c r="N53" s="38"/>
    </row>
    <row r="54" spans="3:14" ht="12.75">
      <c r="C54" s="38"/>
      <c r="D54" s="38"/>
      <c r="E54" s="38"/>
      <c r="F54" s="38"/>
      <c r="G54" s="38"/>
      <c r="H54" s="38"/>
      <c r="I54" s="38"/>
      <c r="J54" s="38"/>
      <c r="K54" s="38"/>
      <c r="L54" s="38"/>
      <c r="M54" s="38"/>
      <c r="N54" s="38"/>
    </row>
    <row r="55" spans="1:18" ht="12.75">
      <c r="A55" s="46"/>
      <c r="B55" s="46"/>
      <c r="C55" s="47"/>
      <c r="D55" s="47"/>
      <c r="E55" s="47"/>
      <c r="F55" s="47"/>
      <c r="G55" s="47"/>
      <c r="H55" s="47"/>
      <c r="I55" s="47"/>
      <c r="J55" s="47"/>
      <c r="K55" s="47"/>
      <c r="L55" s="47"/>
      <c r="M55" s="47"/>
      <c r="N55" s="47"/>
      <c r="O55" s="48"/>
      <c r="P55" s="48"/>
      <c r="Q55" s="48"/>
      <c r="R55" s="48"/>
    </row>
    <row r="56" spans="1:18" ht="12.75">
      <c r="A56" s="49"/>
      <c r="B56" s="49"/>
      <c r="C56" s="50"/>
      <c r="D56" s="50"/>
      <c r="E56" s="50"/>
      <c r="F56" s="50"/>
      <c r="G56" s="50"/>
      <c r="H56" s="50"/>
      <c r="I56" s="50"/>
      <c r="J56" s="50"/>
      <c r="K56" s="50"/>
      <c r="L56" s="50"/>
      <c r="M56" s="50"/>
      <c r="N56" s="50"/>
      <c r="O56" s="51"/>
      <c r="P56" s="51"/>
      <c r="Q56" s="51"/>
      <c r="R56" s="51"/>
    </row>
    <row r="57" spans="1:14" ht="12.75">
      <c r="A57" s="49" t="s">
        <v>291</v>
      </c>
      <c r="B57" s="74" t="s">
        <v>351</v>
      </c>
      <c r="C57" s="50"/>
      <c r="D57" s="50"/>
      <c r="E57" s="50"/>
      <c r="F57" s="50"/>
      <c r="G57" s="50"/>
      <c r="H57" s="50"/>
      <c r="I57" s="50"/>
      <c r="J57" s="50"/>
      <c r="K57" s="50"/>
      <c r="L57" s="51"/>
      <c r="M57" s="51"/>
      <c r="N57" s="51"/>
    </row>
    <row r="58" spans="1:14" ht="12.75">
      <c r="A58" s="49" t="s">
        <v>292</v>
      </c>
      <c r="B58" s="49" t="s">
        <v>293</v>
      </c>
      <c r="C58" s="50"/>
      <c r="D58" s="50"/>
      <c r="E58" s="50"/>
      <c r="F58" s="50"/>
      <c r="G58" s="50"/>
      <c r="H58" s="50"/>
      <c r="I58" s="50"/>
      <c r="J58" s="50"/>
      <c r="K58" s="50"/>
      <c r="L58" s="51"/>
      <c r="M58" s="51"/>
      <c r="N58" s="51"/>
    </row>
    <row r="59" spans="1:14" ht="12.75">
      <c r="A59" s="49" t="s">
        <v>294</v>
      </c>
      <c r="B59" s="49" t="s">
        <v>295</v>
      </c>
      <c r="C59" s="50"/>
      <c r="D59" s="50"/>
      <c r="E59" s="50"/>
      <c r="F59" s="50"/>
      <c r="G59" s="50"/>
      <c r="H59" s="50"/>
      <c r="I59" s="50"/>
      <c r="J59" s="50"/>
      <c r="K59" s="50"/>
      <c r="L59" s="51"/>
      <c r="M59" s="51"/>
      <c r="N59" s="51"/>
    </row>
    <row r="60" spans="1:14" ht="12.75">
      <c r="A60" s="49" t="s">
        <v>296</v>
      </c>
      <c r="B60" s="49" t="s">
        <v>297</v>
      </c>
      <c r="C60" s="50"/>
      <c r="D60" s="50"/>
      <c r="E60" s="50"/>
      <c r="F60" s="50"/>
      <c r="G60" s="50"/>
      <c r="H60" s="50"/>
      <c r="I60" s="50"/>
      <c r="J60" s="50"/>
      <c r="K60" s="50"/>
      <c r="L60" s="51"/>
      <c r="M60" s="51"/>
      <c r="N60" s="51"/>
    </row>
    <row r="61" spans="1:14" ht="12.75">
      <c r="A61" s="49" t="s">
        <v>298</v>
      </c>
      <c r="B61" s="49" t="s">
        <v>299</v>
      </c>
      <c r="C61" s="50"/>
      <c r="D61" s="50"/>
      <c r="E61" s="50"/>
      <c r="F61" s="50"/>
      <c r="G61" s="50"/>
      <c r="H61" s="50"/>
      <c r="I61" s="50"/>
      <c r="J61" s="50"/>
      <c r="K61" s="50"/>
      <c r="L61" s="51"/>
      <c r="M61" s="51"/>
      <c r="N61" s="51"/>
    </row>
    <row r="62" spans="1:14" ht="12.75">
      <c r="A62" s="49" t="s">
        <v>300</v>
      </c>
      <c r="B62" s="49" t="s">
        <v>352</v>
      </c>
      <c r="C62" s="50"/>
      <c r="D62" s="50"/>
      <c r="E62" s="50"/>
      <c r="F62" s="50"/>
      <c r="G62" s="50"/>
      <c r="H62" s="50"/>
      <c r="I62" s="50"/>
      <c r="J62" s="50"/>
      <c r="K62" s="50"/>
      <c r="L62" s="51"/>
      <c r="M62" s="51"/>
      <c r="N62" s="51"/>
    </row>
    <row r="63" spans="1:14" ht="12.75">
      <c r="A63" s="49" t="s">
        <v>301</v>
      </c>
      <c r="B63" s="49" t="s">
        <v>302</v>
      </c>
      <c r="C63" s="50"/>
      <c r="D63" s="50"/>
      <c r="E63" s="50"/>
      <c r="F63" s="50"/>
      <c r="G63" s="50"/>
      <c r="H63" s="50"/>
      <c r="I63" s="50"/>
      <c r="J63" s="50"/>
      <c r="K63" s="50"/>
      <c r="L63" s="51"/>
      <c r="M63" s="51"/>
      <c r="N63" s="51"/>
    </row>
    <row r="64" spans="1:14" ht="12.75">
      <c r="A64" s="49" t="s">
        <v>353</v>
      </c>
      <c r="B64" s="49" t="s">
        <v>354</v>
      </c>
      <c r="C64" s="50"/>
      <c r="D64" s="50"/>
      <c r="E64" s="50"/>
      <c r="F64" s="50"/>
      <c r="G64" s="50"/>
      <c r="H64" s="50"/>
      <c r="I64" s="50"/>
      <c r="J64" s="50"/>
      <c r="K64" s="50"/>
      <c r="L64" s="51"/>
      <c r="M64" s="51"/>
      <c r="N64" s="51"/>
    </row>
    <row r="65" spans="3:14" ht="12.75">
      <c r="C65" s="38"/>
      <c r="D65" s="38"/>
      <c r="E65" s="38"/>
      <c r="F65" s="38"/>
      <c r="G65" s="38"/>
      <c r="H65" s="38"/>
      <c r="I65" s="38"/>
      <c r="J65" s="38"/>
      <c r="K65" s="38"/>
      <c r="L65" s="38"/>
      <c r="M65" s="38"/>
      <c r="N65" s="38"/>
    </row>
    <row r="66" spans="3:14" ht="12.75">
      <c r="C66" s="38">
        <f>+C8-'[2]NCA RELEASES (2)'!F89</f>
        <v>0</v>
      </c>
      <c r="D66" s="38">
        <f>+D8-'[2]NCA RELEASES (2)'!J89</f>
        <v>0</v>
      </c>
      <c r="E66" s="38">
        <f>+E8-'[2]NCA RELEASES (2)'!K89</f>
        <v>0</v>
      </c>
      <c r="F66" s="38">
        <f>+F8-'[2]NCA RELEASES (2)'!S89</f>
        <v>986977284</v>
      </c>
      <c r="G66" s="38">
        <f>+G8-'[2]all(net trust &amp;WF) (2)'!F89</f>
        <v>0</v>
      </c>
      <c r="H66" s="38">
        <f>+H8-'[2]all(net trust &amp;WF) (2)'!J89</f>
        <v>0</v>
      </c>
      <c r="I66" s="38">
        <f>+I8-'[2]all(net trust &amp;WF) (2)'!K89</f>
        <v>0</v>
      </c>
      <c r="J66" s="38">
        <f>+J8-'[2]all(net trust &amp;WF) (2)'!S89</f>
        <v>860360236</v>
      </c>
      <c r="K66" s="38"/>
      <c r="L66" s="38"/>
      <c r="M66" s="38"/>
      <c r="N66" s="38"/>
    </row>
    <row r="67" spans="3:14" ht="12.75">
      <c r="C67" s="38"/>
      <c r="D67" s="38"/>
      <c r="E67" s="38"/>
      <c r="F67" s="38"/>
      <c r="G67" s="38"/>
      <c r="H67" s="38"/>
      <c r="I67" s="38"/>
      <c r="J67" s="38"/>
      <c r="K67" s="38"/>
      <c r="L67" s="38"/>
      <c r="M67" s="38"/>
      <c r="N67" s="38"/>
    </row>
    <row r="68" spans="3:14" ht="12.75">
      <c r="C68" s="38"/>
      <c r="D68" s="38"/>
      <c r="E68" s="38"/>
      <c r="F68" s="38"/>
      <c r="G68" s="38"/>
      <c r="H68" s="38"/>
      <c r="I68" s="38"/>
      <c r="J68" s="38"/>
      <c r="K68" s="38"/>
      <c r="L68" s="38"/>
      <c r="M68" s="38"/>
      <c r="N68" s="38"/>
    </row>
    <row r="69" spans="3:14" ht="12.75">
      <c r="C69" s="38"/>
      <c r="D69" s="38"/>
      <c r="E69" s="38"/>
      <c r="F69" s="38"/>
      <c r="G69" s="38"/>
      <c r="H69" s="38"/>
      <c r="I69" s="38"/>
      <c r="J69" s="38"/>
      <c r="K69" s="38"/>
      <c r="L69" s="38"/>
      <c r="M69" s="38"/>
      <c r="N69" s="38"/>
    </row>
    <row r="70" spans="3:14" ht="12.75">
      <c r="C70" s="38"/>
      <c r="D70" s="38"/>
      <c r="E70" s="38"/>
      <c r="F70" s="38"/>
      <c r="G70" s="38"/>
      <c r="H70" s="38"/>
      <c r="I70" s="38"/>
      <c r="J70" s="38"/>
      <c r="K70" s="38"/>
      <c r="L70" s="38"/>
      <c r="M70" s="38"/>
      <c r="N70" s="38"/>
    </row>
    <row r="71" spans="3:14" ht="12.75">
      <c r="C71" s="38"/>
      <c r="D71" s="38"/>
      <c r="E71" s="38"/>
      <c r="F71" s="38"/>
      <c r="G71" s="38"/>
      <c r="H71" s="38"/>
      <c r="I71" s="38"/>
      <c r="J71" s="38"/>
      <c r="K71" s="38"/>
      <c r="L71" s="38"/>
      <c r="M71" s="38"/>
      <c r="N71" s="38"/>
    </row>
    <row r="72" spans="3:14" ht="12.75">
      <c r="C72" s="38"/>
      <c r="D72" s="38"/>
      <c r="E72" s="38"/>
      <c r="F72" s="38"/>
      <c r="G72" s="38"/>
      <c r="H72" s="38"/>
      <c r="I72" s="38"/>
      <c r="J72" s="38"/>
      <c r="K72" s="38"/>
      <c r="L72" s="38"/>
      <c r="M72" s="38"/>
      <c r="N72" s="38"/>
    </row>
    <row r="73" spans="3:14" ht="12.75">
      <c r="C73" s="38"/>
      <c r="D73" s="38"/>
      <c r="E73" s="38"/>
      <c r="F73" s="38"/>
      <c r="G73" s="38"/>
      <c r="H73" s="38"/>
      <c r="I73" s="38"/>
      <c r="J73" s="38"/>
      <c r="K73" s="38"/>
      <c r="L73" s="38"/>
      <c r="M73" s="38"/>
      <c r="N73" s="38"/>
    </row>
    <row r="74" spans="3:14" ht="12.75">
      <c r="C74" s="38"/>
      <c r="D74" s="38"/>
      <c r="E74" s="38"/>
      <c r="F74" s="38"/>
      <c r="G74" s="38"/>
      <c r="H74" s="38"/>
      <c r="I74" s="38"/>
      <c r="J74" s="38"/>
      <c r="K74" s="38"/>
      <c r="L74" s="38"/>
      <c r="M74" s="38"/>
      <c r="N74" s="38"/>
    </row>
    <row r="75" spans="3:14" ht="12.75">
      <c r="C75" s="38"/>
      <c r="D75" s="38"/>
      <c r="E75" s="38"/>
      <c r="F75" s="38"/>
      <c r="G75" s="38"/>
      <c r="H75" s="38"/>
      <c r="I75" s="38"/>
      <c r="J75" s="38"/>
      <c r="K75" s="38"/>
      <c r="L75" s="38"/>
      <c r="M75" s="38"/>
      <c r="N75" s="38"/>
    </row>
  </sheetData>
  <sheetProtection/>
  <mergeCells count="5">
    <mergeCell ref="K5:N5"/>
    <mergeCell ref="O5:R5"/>
    <mergeCell ref="A5:B6"/>
    <mergeCell ref="C5:F5"/>
    <mergeCell ref="G5:J5"/>
  </mergeCells>
  <printOptions/>
  <pageMargins left="0.4" right="0.2" top="0.58" bottom="0.48" header="0.3" footer="0.17"/>
  <pageSetup fitToHeight="1" fitToWidth="1"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dimension ref="A1:Q20"/>
  <sheetViews>
    <sheetView zoomScalePageLayoutView="0" workbookViewId="0" topLeftCell="A1">
      <selection activeCell="P25" sqref="P25"/>
    </sheetView>
  </sheetViews>
  <sheetFormatPr defaultColWidth="9.140625" defaultRowHeight="12.75"/>
  <cols>
    <col min="1" max="1" width="38.7109375" style="0" customWidth="1"/>
    <col min="2" max="2" width="11.57421875" style="0" bestFit="1" customWidth="1"/>
    <col min="3" max="3" width="10.00390625" style="0" bestFit="1" customWidth="1"/>
    <col min="4" max="8" width="10.00390625" style="0" customWidth="1"/>
    <col min="9" max="9" width="12.28125" style="0" customWidth="1"/>
    <col min="11" max="11" width="9.421875" style="0" bestFit="1" customWidth="1"/>
    <col min="12" max="12" width="10.28125" style="0" bestFit="1" customWidth="1"/>
    <col min="15" max="17" width="11.00390625" style="0" customWidth="1"/>
  </cols>
  <sheetData>
    <row r="1" ht="12.75">
      <c r="A1" t="s">
        <v>339</v>
      </c>
    </row>
    <row r="2" ht="12.75">
      <c r="A2" t="s">
        <v>303</v>
      </c>
    </row>
    <row r="3" spans="1:11" ht="12.75">
      <c r="A3" t="s">
        <v>304</v>
      </c>
      <c r="K3" t="s">
        <v>305</v>
      </c>
    </row>
    <row r="4" spans="2:17" ht="12.75">
      <c r="B4" s="52" t="s">
        <v>306</v>
      </c>
      <c r="C4" s="52" t="s">
        <v>307</v>
      </c>
      <c r="D4" s="52" t="s">
        <v>308</v>
      </c>
      <c r="E4" s="52" t="s">
        <v>309</v>
      </c>
      <c r="F4" s="52" t="s">
        <v>312</v>
      </c>
      <c r="G4" s="52" t="s">
        <v>314</v>
      </c>
      <c r="H4" s="52" t="s">
        <v>340</v>
      </c>
      <c r="I4" s="52" t="s">
        <v>341</v>
      </c>
      <c r="K4" s="52" t="s">
        <v>306</v>
      </c>
      <c r="L4" s="52" t="s">
        <v>307</v>
      </c>
      <c r="M4" s="52" t="s">
        <v>308</v>
      </c>
      <c r="N4" s="52" t="s">
        <v>309</v>
      </c>
      <c r="O4" s="52" t="s">
        <v>312</v>
      </c>
      <c r="P4" s="52" t="s">
        <v>314</v>
      </c>
      <c r="Q4" s="52" t="s">
        <v>340</v>
      </c>
    </row>
    <row r="5" spans="1:17" ht="12.75">
      <c r="A5" t="s">
        <v>310</v>
      </c>
      <c r="B5" s="53">
        <v>111232.74</v>
      </c>
      <c r="C5" s="53">
        <v>119133.219</v>
      </c>
      <c r="D5" s="53">
        <v>138803.635</v>
      </c>
      <c r="E5" s="53">
        <v>144095.051</v>
      </c>
      <c r="F5" s="53">
        <v>153262.984</v>
      </c>
      <c r="G5" s="53">
        <v>171559.385</v>
      </c>
      <c r="H5" s="53">
        <v>148890.27</v>
      </c>
      <c r="I5" s="53">
        <f>SUM(B5:H5)</f>
        <v>986977.284</v>
      </c>
      <c r="J5" s="53"/>
      <c r="K5" s="53">
        <f>B5</f>
        <v>111232.74</v>
      </c>
      <c r="L5" s="53">
        <f aca="true" t="shared" si="0" ref="L5:Q6">+K5+C5</f>
        <v>230365.959</v>
      </c>
      <c r="M5" s="53">
        <f t="shared" si="0"/>
        <v>369169.59400000004</v>
      </c>
      <c r="N5" s="53">
        <f t="shared" si="0"/>
        <v>513264.645</v>
      </c>
      <c r="O5" s="53">
        <f t="shared" si="0"/>
        <v>666527.629</v>
      </c>
      <c r="P5" s="53">
        <f t="shared" si="0"/>
        <v>838087.014</v>
      </c>
      <c r="Q5" s="53">
        <f t="shared" si="0"/>
        <v>986977.284</v>
      </c>
    </row>
    <row r="6" spans="1:17" ht="12.75">
      <c r="A6" t="s">
        <v>311</v>
      </c>
      <c r="B6" s="53">
        <v>87785.988</v>
      </c>
      <c r="C6" s="53">
        <v>102625.817</v>
      </c>
      <c r="D6" s="53">
        <v>143171.113</v>
      </c>
      <c r="E6" s="53">
        <v>98667.394</v>
      </c>
      <c r="F6" s="53">
        <v>123673.813</v>
      </c>
      <c r="G6" s="53">
        <v>204516.148</v>
      </c>
      <c r="H6" s="53">
        <v>99919.963</v>
      </c>
      <c r="I6" s="53">
        <f>SUM(B6:H6)</f>
        <v>860360.236</v>
      </c>
      <c r="J6" s="53"/>
      <c r="K6" s="53">
        <f>B6</f>
        <v>87785.988</v>
      </c>
      <c r="L6" s="53">
        <f t="shared" si="0"/>
        <v>190411.805</v>
      </c>
      <c r="M6" s="53">
        <f t="shared" si="0"/>
        <v>333582.918</v>
      </c>
      <c r="N6" s="53">
        <f t="shared" si="0"/>
        <v>432250.31200000003</v>
      </c>
      <c r="O6" s="53">
        <f t="shared" si="0"/>
        <v>555924.125</v>
      </c>
      <c r="P6" s="53">
        <f t="shared" si="0"/>
        <v>760440.273</v>
      </c>
      <c r="Q6" s="53">
        <f t="shared" si="0"/>
        <v>860360.236</v>
      </c>
    </row>
    <row r="7" spans="1:17" ht="12.75">
      <c r="A7" t="s">
        <v>342</v>
      </c>
      <c r="B7" s="71">
        <f aca="true" t="shared" si="1" ref="B7:I7">+B6/B5*100</f>
        <v>78.92099754083195</v>
      </c>
      <c r="C7" s="71">
        <f t="shared" si="1"/>
        <v>86.1437455156819</v>
      </c>
      <c r="D7" s="71">
        <f t="shared" si="1"/>
        <v>103.14651557936504</v>
      </c>
      <c r="E7" s="71">
        <f t="shared" si="1"/>
        <v>68.47382565553899</v>
      </c>
      <c r="F7" s="71">
        <f t="shared" si="1"/>
        <v>80.69385690676621</v>
      </c>
      <c r="G7" s="71">
        <f t="shared" si="1"/>
        <v>119.21011957463008</v>
      </c>
      <c r="H7" s="71">
        <f t="shared" si="1"/>
        <v>67.10980039192623</v>
      </c>
      <c r="I7" s="71">
        <f t="shared" si="1"/>
        <v>87.17122976864785</v>
      </c>
      <c r="J7" s="71"/>
      <c r="K7" s="71"/>
      <c r="L7" s="71"/>
      <c r="M7" s="71"/>
      <c r="N7" s="71"/>
      <c r="O7" s="71"/>
      <c r="P7" s="71"/>
      <c r="Q7" s="71"/>
    </row>
    <row r="8" spans="1:17" ht="12.75">
      <c r="A8" t="s">
        <v>343</v>
      </c>
      <c r="B8" s="71">
        <f aca="true" t="shared" si="2" ref="B8:H8">K8</f>
        <v>78.92099754083195</v>
      </c>
      <c r="C8" s="71">
        <f t="shared" si="2"/>
        <v>82.65622482877342</v>
      </c>
      <c r="D8" s="71">
        <f t="shared" si="2"/>
        <v>90.36034479047589</v>
      </c>
      <c r="E8" s="71">
        <f t="shared" si="2"/>
        <v>84.21587502875832</v>
      </c>
      <c r="F8" s="71">
        <f t="shared" si="2"/>
        <v>83.40601361627877</v>
      </c>
      <c r="G8" s="71">
        <f t="shared" si="2"/>
        <v>90.73524112616784</v>
      </c>
      <c r="H8" s="71">
        <f t="shared" si="2"/>
        <v>87.17122976864785</v>
      </c>
      <c r="I8" s="71"/>
      <c r="J8" s="71"/>
      <c r="K8" s="71">
        <f aca="true" t="shared" si="3" ref="K8:P8">+K6/K5*100</f>
        <v>78.92099754083195</v>
      </c>
      <c r="L8" s="71">
        <f t="shared" si="3"/>
        <v>82.65622482877342</v>
      </c>
      <c r="M8" s="71">
        <f t="shared" si="3"/>
        <v>90.36034479047589</v>
      </c>
      <c r="N8" s="71">
        <f t="shared" si="3"/>
        <v>84.21587502875832</v>
      </c>
      <c r="O8" s="71">
        <f t="shared" si="3"/>
        <v>83.40601361627877</v>
      </c>
      <c r="P8" s="71">
        <f t="shared" si="3"/>
        <v>90.73524112616784</v>
      </c>
      <c r="Q8" s="71">
        <f>+Q6/Q5*100</f>
        <v>87.17122976864785</v>
      </c>
    </row>
    <row r="20" ht="12.75">
      <c r="N20" s="53"/>
    </row>
  </sheetData>
  <sheetProtection/>
  <printOptions horizontalCentered="1"/>
  <pageMargins left="0.25" right="0.25" top="1" bottom="0.47" header="0.5" footer="0.5"/>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mdcruz</dc:creator>
  <cp:keywords/>
  <dc:description/>
  <cp:lastModifiedBy>kdumpa</cp:lastModifiedBy>
  <cp:lastPrinted>2014-09-15T07:56:15Z</cp:lastPrinted>
  <dcterms:created xsi:type="dcterms:W3CDTF">2014-06-18T02:22:11Z</dcterms:created>
  <dcterms:modified xsi:type="dcterms:W3CDTF">2014-09-15T09:00:04Z</dcterms:modified>
  <cp:category/>
  <cp:version/>
  <cp:contentType/>
  <cp:contentStatus/>
</cp:coreProperties>
</file>